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CLERK" sheetId="1" r:id="rId1"/>
  </sheets>
  <calcPr calcId="152511"/>
</workbook>
</file>

<file path=xl/calcChain.xml><?xml version="1.0" encoding="utf-8"?>
<calcChain xmlns="http://schemas.openxmlformats.org/spreadsheetml/2006/main">
  <c r="F13" i="1" l="1"/>
  <c r="F14" i="1" s="1"/>
  <c r="H14" i="1" l="1"/>
  <c r="F15" i="1"/>
  <c r="F16" i="1"/>
  <c r="O33" i="1"/>
  <c r="H33" i="1"/>
  <c r="G33" i="1"/>
  <c r="O32" i="1"/>
  <c r="H32" i="1" s="1"/>
  <c r="G32" i="1"/>
  <c r="I27" i="1"/>
  <c r="M19" i="1"/>
  <c r="M12" i="1"/>
  <c r="H12" i="1"/>
  <c r="I12" i="1" s="1"/>
  <c r="H10" i="1"/>
  <c r="I10" i="1" s="1"/>
  <c r="H9" i="1"/>
  <c r="H7" i="1"/>
  <c r="I7" i="1" s="1"/>
  <c r="H2" i="1"/>
  <c r="I28" i="1" s="1"/>
  <c r="I8" i="1" l="1"/>
  <c r="I26" i="1"/>
  <c r="J7" i="1"/>
  <c r="G13" i="1"/>
  <c r="O36" i="1"/>
  <c r="I9" i="1"/>
  <c r="G14" i="1" l="1"/>
  <c r="I14" i="1"/>
  <c r="J26" i="1"/>
  <c r="J8" i="1"/>
  <c r="H21" i="1"/>
  <c r="N12" i="1"/>
  <c r="L23" i="1"/>
  <c r="H19" i="1"/>
  <c r="H17" i="1"/>
  <c r="H22" i="1"/>
  <c r="H20" i="1"/>
  <c r="H18" i="1"/>
  <c r="G15" i="1" l="1"/>
  <c r="G16" i="1"/>
  <c r="O17" i="1"/>
  <c r="L26" i="1"/>
  <c r="O21" i="1"/>
  <c r="O20" i="1"/>
  <c r="O18" i="1"/>
  <c r="J27" i="1"/>
  <c r="J28" i="1" s="1"/>
  <c r="J12" i="1"/>
  <c r="J9" i="1"/>
  <c r="J10" i="1"/>
  <c r="O19" i="1"/>
  <c r="O22" i="1"/>
  <c r="O23" i="1" l="1"/>
  <c r="L24" i="1" s="1"/>
  <c r="M23" i="1"/>
  <c r="I19" i="1"/>
  <c r="I17" i="1"/>
  <c r="I22" i="1"/>
  <c r="I20" i="1"/>
  <c r="I18" i="1"/>
  <c r="I21" i="1"/>
  <c r="H23" i="1"/>
  <c r="P22" i="1" l="1"/>
  <c r="Q22" i="1" s="1"/>
  <c r="J22" i="1"/>
  <c r="P21" i="1"/>
  <c r="Q21" i="1" s="1"/>
  <c r="J21" i="1"/>
  <c r="P17" i="1"/>
  <c r="M26" i="1"/>
  <c r="J17" i="1"/>
  <c r="I23" i="1"/>
  <c r="P18" i="1"/>
  <c r="Q18" i="1" s="1"/>
  <c r="J18" i="1"/>
  <c r="P19" i="1"/>
  <c r="Q19" i="1" s="1"/>
  <c r="J19" i="1"/>
  <c r="P20" i="1"/>
  <c r="Q20" i="1" s="1"/>
  <c r="J20" i="1"/>
  <c r="L25" i="1" l="1"/>
  <c r="I25" i="1"/>
  <c r="P35" i="1"/>
  <c r="I33" i="1" s="1"/>
  <c r="P32" i="1"/>
  <c r="I32" i="1" s="1"/>
  <c r="J23" i="1"/>
  <c r="Q35" i="1"/>
  <c r="J33" i="1" s="1"/>
  <c r="J25" i="1"/>
  <c r="Q32" i="1"/>
  <c r="J32" i="1" s="1"/>
  <c r="Q17" i="1"/>
  <c r="Q23" i="1" s="1"/>
  <c r="P23" i="1"/>
  <c r="M24" i="1" s="1"/>
  <c r="I24" i="1" l="1"/>
  <c r="I31" i="1" s="1"/>
  <c r="J24" i="1"/>
  <c r="J31" i="1" s="1"/>
  <c r="J35" i="1" s="1"/>
  <c r="Q33" i="1" l="1"/>
  <c r="Q36" i="1"/>
  <c r="P36" i="1"/>
  <c r="P33" i="1"/>
</calcChain>
</file>

<file path=xl/comments1.xml><?xml version="1.0" encoding="utf-8"?>
<comments xmlns="http://schemas.openxmlformats.org/spreadsheetml/2006/main">
  <authors>
    <author>Author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 xml:space="preserve">Select Month and Year from Nov2017 to October 2022
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Select your 11bps Basic pay </t>
        </r>
      </text>
    </comment>
    <comment ref="J4" authorId="0" shapeId="0">
      <text>
        <r>
          <rPr>
            <sz val="9"/>
            <color indexed="81"/>
            <rFont val="Tahoma"/>
            <family val="2"/>
          </rPr>
          <t>Voluntariy contriibution to PF if any. Applicable for those who joined before 01/04/2010</t>
        </r>
      </text>
    </comment>
    <comment ref="M10" authorId="0" shapeId="0">
      <text>
        <r>
          <rPr>
            <sz val="11"/>
            <color indexed="81"/>
            <rFont val="Tahoma"/>
            <family val="2"/>
          </rPr>
          <t>If taken on
Half pay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No. of Days in Current month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 xml:space="preserve">No. of days in Previous month
</t>
        </r>
      </text>
    </comment>
  </commentList>
</comments>
</file>

<file path=xl/sharedStrings.xml><?xml version="1.0" encoding="utf-8"?>
<sst xmlns="http://schemas.openxmlformats.org/spreadsheetml/2006/main" count="66" uniqueCount="56">
  <si>
    <t>PAY BILL CALCULATOR 12th BPs - For Clerks From April 2024 onwards</t>
  </si>
  <si>
    <t>YES</t>
  </si>
  <si>
    <t>MONTH/YEAR</t>
  </si>
  <si>
    <t>DA %</t>
  </si>
  <si>
    <t>KVBEU</t>
  </si>
  <si>
    <t>NO</t>
  </si>
  <si>
    <t>BASIC</t>
  </si>
  <si>
    <t>Covered under NPS select Yes or No</t>
  </si>
  <si>
    <t>HRA %</t>
  </si>
  <si>
    <t>PF%    VC</t>
  </si>
  <si>
    <t>KARUR VYSYA BANK EMPLOYEES' UNION</t>
  </si>
  <si>
    <t>NOMINATED</t>
  </si>
  <si>
    <t>PAYABLE</t>
  </si>
  <si>
    <t>PAID</t>
  </si>
  <si>
    <t>Leave Details</t>
  </si>
  <si>
    <t>BASIC PAY</t>
  </si>
  <si>
    <t>LOP</t>
  </si>
  <si>
    <t>Spl.Allowance</t>
  </si>
  <si>
    <t>UAA</t>
  </si>
  <si>
    <t>FPP Increment Component only</t>
  </si>
  <si>
    <t>STRIKE</t>
  </si>
  <si>
    <t>FPP Total</t>
  </si>
  <si>
    <t>ML</t>
  </si>
  <si>
    <t>PQP</t>
  </si>
  <si>
    <t xml:space="preserve">Special Pay   </t>
  </si>
  <si>
    <t>No. of Days</t>
  </si>
  <si>
    <t>DA slabs</t>
  </si>
  <si>
    <t>CSA</t>
  </si>
  <si>
    <t>FPP (12th BPS)</t>
  </si>
  <si>
    <t>BASE</t>
  </si>
  <si>
    <t>TOTAL</t>
  </si>
  <si>
    <t>SENIOR CSA</t>
  </si>
  <si>
    <t>SPL. CSA</t>
  </si>
  <si>
    <t>SPECIAL PAY TOTAL</t>
  </si>
  <si>
    <t>OUR BANK TELLER ALLOWANCE (500)</t>
  </si>
  <si>
    <t>DA for BP,spl.Pay &amp;PQP</t>
  </si>
  <si>
    <t>DA ON SPL PAY MONTH WISE</t>
  </si>
  <si>
    <t>HRA</t>
  </si>
  <si>
    <t>HRA ON SPL PAY</t>
  </si>
  <si>
    <t>DA for Spl.Allowance</t>
  </si>
  <si>
    <t>HRA ON SPL PAY MONTH WISE</t>
  </si>
  <si>
    <t>TRAVELLING ALLOWANCE</t>
  </si>
  <si>
    <t>DA for Travelling Allowance</t>
  </si>
  <si>
    <t>GROSS SALARY</t>
  </si>
  <si>
    <t>%</t>
  </si>
  <si>
    <t>MC</t>
  </si>
  <si>
    <t>PFBC for CPF optees only</t>
  </si>
  <si>
    <t>PF</t>
  </si>
  <si>
    <t>NPS</t>
  </si>
  <si>
    <t>Give data in the yellow coloured fields</t>
  </si>
  <si>
    <t>ADHOC/OTHERS if any</t>
  </si>
  <si>
    <t>BC</t>
  </si>
  <si>
    <t>for pf bp+splpay+pqp+fpppf</t>
  </si>
  <si>
    <t>fo nps bp+splpay+pqp+fpppf+da(bp+splpay+pqp)</t>
  </si>
  <si>
    <t>D.Arumugam  9003097746 Modified on 20/05/2025</t>
  </si>
  <si>
    <t>DA UPDATED  upto JULY 2025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</si>
</sst>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sz val="13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3"/>
      <color indexed="10"/>
      <name val="Tahom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3"/>
      <color rgb="FFFF0000"/>
      <name val="Tahoma"/>
      <family val="2"/>
    </font>
    <font>
      <sz val="13"/>
      <color indexed="9"/>
      <name val="Tahoma"/>
      <family val="2"/>
    </font>
    <font>
      <b/>
      <sz val="13"/>
      <name val="Tahoma"/>
      <family val="2"/>
    </font>
    <font>
      <sz val="13"/>
      <color theme="0"/>
      <name val="Tahoma"/>
      <family val="2"/>
    </font>
    <font>
      <sz val="10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3" borderId="2" xfId="0" applyFill="1" applyBorder="1"/>
    <xf numFmtId="0" fontId="3" fillId="4" borderId="3" xfId="0" applyFont="1" applyFill="1" applyBorder="1"/>
    <xf numFmtId="17" fontId="3" fillId="5" borderId="4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5" xfId="0" applyFont="1" applyFill="1" applyBorder="1"/>
    <xf numFmtId="0" fontId="4" fillId="6" borderId="4" xfId="0" applyFont="1" applyFill="1" applyBorder="1"/>
    <xf numFmtId="0" fontId="5" fillId="0" borderId="0" xfId="0" applyFont="1" applyBorder="1"/>
    <xf numFmtId="0" fontId="2" fillId="4" borderId="6" xfId="0" applyFont="1" applyFill="1" applyBorder="1"/>
    <xf numFmtId="1" fontId="3" fillId="5" borderId="7" xfId="0" applyNumberFormat="1" applyFont="1" applyFill="1" applyBorder="1" applyProtection="1">
      <protection locked="0"/>
    </xf>
    <xf numFmtId="0" fontId="2" fillId="3" borderId="9" xfId="0" applyFont="1" applyFill="1" applyBorder="1"/>
    <xf numFmtId="0" fontId="6" fillId="0" borderId="0" xfId="0" applyFont="1" applyFill="1" applyBorder="1"/>
    <xf numFmtId="0" fontId="3" fillId="4" borderId="6" xfId="0" applyFont="1" applyFill="1" applyBorder="1"/>
    <xf numFmtId="0" fontId="3" fillId="7" borderId="1" xfId="0" applyFont="1" applyFill="1" applyBorder="1" applyProtection="1"/>
    <xf numFmtId="0" fontId="7" fillId="0" borderId="1" xfId="0" applyFont="1" applyFill="1" applyBorder="1"/>
    <xf numFmtId="0" fontId="3" fillId="4" borderId="1" xfId="0" applyFont="1" applyFill="1" applyBorder="1"/>
    <xf numFmtId="0" fontId="3" fillId="5" borderId="7" xfId="0" applyFont="1" applyFill="1" applyBorder="1" applyProtection="1">
      <protection locked="0"/>
    </xf>
    <xf numFmtId="0" fontId="3" fillId="0" borderId="14" xfId="0" applyFont="1" applyFill="1" applyBorder="1"/>
    <xf numFmtId="164" fontId="3" fillId="0" borderId="19" xfId="0" applyNumberFormat="1" applyFont="1" applyFill="1" applyBorder="1"/>
    <xf numFmtId="2" fontId="3" fillId="0" borderId="18" xfId="0" applyNumberFormat="1" applyFont="1" applyFill="1" applyBorder="1"/>
    <xf numFmtId="2" fontId="2" fillId="0" borderId="0" xfId="0" applyNumberFormat="1" applyFont="1" applyBorder="1"/>
    <xf numFmtId="0" fontId="2" fillId="4" borderId="20" xfId="0" applyFont="1" applyFill="1" applyBorder="1"/>
    <xf numFmtId="0" fontId="2" fillId="5" borderId="16" xfId="0" applyFont="1" applyFill="1" applyBorder="1" applyProtection="1">
      <protection locked="0"/>
    </xf>
    <xf numFmtId="2" fontId="3" fillId="0" borderId="19" xfId="0" applyNumberFormat="1" applyFont="1" applyFill="1" applyBorder="1"/>
    <xf numFmtId="14" fontId="2" fillId="4" borderId="20" xfId="0" applyNumberFormat="1" applyFont="1" applyFill="1" applyBorder="1"/>
    <xf numFmtId="14" fontId="2" fillId="4" borderId="24" xfId="0" applyNumberFormat="1" applyFont="1" applyFill="1" applyBorder="1"/>
    <xf numFmtId="0" fontId="2" fillId="5" borderId="7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4" fontId="2" fillId="0" borderId="0" xfId="0" applyNumberFormat="1" applyFont="1" applyFill="1" applyBorder="1"/>
    <xf numFmtId="0" fontId="2" fillId="0" borderId="0" xfId="0" applyFont="1" applyFill="1" applyBorder="1"/>
    <xf numFmtId="0" fontId="6" fillId="0" borderId="0" xfId="0" applyFont="1" applyBorder="1"/>
    <xf numFmtId="2" fontId="9" fillId="0" borderId="0" xfId="0" applyNumberFormat="1" applyFont="1" applyFill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4" borderId="28" xfId="0" applyFont="1" applyFill="1" applyBorder="1"/>
    <xf numFmtId="17" fontId="3" fillId="4" borderId="29" xfId="0" applyNumberFormat="1" applyFont="1" applyFill="1" applyBorder="1"/>
    <xf numFmtId="17" fontId="3" fillId="4" borderId="30" xfId="0" applyNumberFormat="1" applyFont="1" applyFill="1" applyBorder="1"/>
    <xf numFmtId="17" fontId="3" fillId="0" borderId="29" xfId="0" applyNumberFormat="1" applyFont="1" applyFill="1" applyBorder="1"/>
    <xf numFmtId="17" fontId="3" fillId="0" borderId="30" xfId="0" applyNumberFormat="1" applyFont="1" applyFill="1" applyBorder="1"/>
    <xf numFmtId="0" fontId="3" fillId="0" borderId="31" xfId="0" applyFont="1" applyBorder="1"/>
    <xf numFmtId="2" fontId="3" fillId="0" borderId="32" xfId="0" applyNumberFormat="1" applyFont="1" applyBorder="1"/>
    <xf numFmtId="2" fontId="3" fillId="0" borderId="33" xfId="0" applyNumberFormat="1" applyFont="1" applyBorder="1"/>
    <xf numFmtId="0" fontId="9" fillId="0" borderId="0" xfId="0" applyFont="1" applyBorder="1"/>
    <xf numFmtId="0" fontId="3" fillId="4" borderId="17" xfId="0" applyFont="1" applyFill="1" applyBorder="1"/>
    <xf numFmtId="0" fontId="3" fillId="5" borderId="2" xfId="0" applyFont="1" applyFill="1" applyBorder="1" applyProtection="1">
      <protection locked="0"/>
    </xf>
    <xf numFmtId="0" fontId="3" fillId="5" borderId="18" xfId="0" applyFont="1" applyFill="1" applyBorder="1" applyProtection="1">
      <protection locked="0"/>
    </xf>
    <xf numFmtId="2" fontId="1" fillId="0" borderId="0" xfId="0" applyNumberFormat="1" applyFont="1" applyFill="1" applyBorder="1"/>
    <xf numFmtId="0" fontId="2" fillId="4" borderId="34" xfId="0" applyFont="1" applyFill="1" applyBorder="1"/>
    <xf numFmtId="0" fontId="2" fillId="0" borderId="9" xfId="0" applyFont="1" applyFill="1" applyBorder="1" applyProtection="1"/>
    <xf numFmtId="0" fontId="2" fillId="4" borderId="24" xfId="0" applyFont="1" applyFill="1" applyBorder="1"/>
    <xf numFmtId="0" fontId="3" fillId="4" borderId="35" xfId="0" applyFont="1" applyFill="1" applyBorder="1"/>
    <xf numFmtId="0" fontId="3" fillId="5" borderId="36" xfId="0" applyFont="1" applyFill="1" applyBorder="1" applyProtection="1">
      <protection locked="0"/>
    </xf>
    <xf numFmtId="0" fontId="3" fillId="5" borderId="37" xfId="0" applyFont="1" applyFill="1" applyBorder="1" applyProtection="1">
      <protection locked="0"/>
    </xf>
    <xf numFmtId="0" fontId="10" fillId="0" borderId="0" xfId="0" applyFont="1" applyFill="1" applyBorder="1"/>
    <xf numFmtId="2" fontId="3" fillId="0" borderId="41" xfId="0" applyNumberFormat="1" applyFont="1" applyFill="1" applyBorder="1"/>
    <xf numFmtId="2" fontId="3" fillId="0" borderId="27" xfId="0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9" borderId="27" xfId="0" applyNumberFormat="1" applyFont="1" applyFill="1" applyBorder="1"/>
    <xf numFmtId="0" fontId="3" fillId="0" borderId="20" xfId="0" applyFont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3" fillId="0" borderId="37" xfId="0" applyNumberFormat="1" applyFont="1" applyFill="1" applyBorder="1"/>
    <xf numFmtId="0" fontId="11" fillId="0" borderId="0" xfId="0" applyFont="1" applyFill="1" applyBorder="1"/>
    <xf numFmtId="0" fontId="3" fillId="0" borderId="28" xfId="0" applyNumberFormat="1" applyFont="1" applyFill="1" applyBorder="1" applyAlignment="1">
      <alignment horizontal="center"/>
    </xf>
    <xf numFmtId="0" fontId="2" fillId="3" borderId="0" xfId="0" applyFont="1" applyFill="1" applyBorder="1" applyProtection="1">
      <protection locked="0"/>
    </xf>
    <xf numFmtId="2" fontId="2" fillId="11" borderId="0" xfId="0" applyNumberFormat="1" applyFont="1" applyFill="1" applyBorder="1" applyProtection="1"/>
    <xf numFmtId="1" fontId="12" fillId="0" borderId="33" xfId="0" applyNumberFormat="1" applyFont="1" applyFill="1" applyBorder="1" applyAlignment="1">
      <alignment horizontal="right"/>
    </xf>
    <xf numFmtId="17" fontId="0" fillId="0" borderId="0" xfId="0" applyNumberFormat="1"/>
    <xf numFmtId="2" fontId="12" fillId="0" borderId="0" xfId="0" applyNumberFormat="1" applyFont="1" applyFill="1"/>
    <xf numFmtId="0" fontId="0" fillId="0" borderId="0" xfId="0" applyFill="1"/>
    <xf numFmtId="2" fontId="12" fillId="0" borderId="0" xfId="0" applyNumberFormat="1" applyFont="1"/>
    <xf numFmtId="0" fontId="12" fillId="0" borderId="0" xfId="0" applyFont="1" applyFill="1" applyBorder="1"/>
    <xf numFmtId="0" fontId="2" fillId="0" borderId="0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45"/>
  <sheetViews>
    <sheetView tabSelected="1" topLeftCell="E1" workbookViewId="0">
      <selection activeCell="E36" sqref="A36:XFD1048576"/>
    </sheetView>
  </sheetViews>
  <sheetFormatPr defaultColWidth="0" defaultRowHeight="14.5" zeroHeight="1" x14ac:dyDescent="0.35"/>
  <cols>
    <col min="1" max="3" width="8.7265625" hidden="1" customWidth="1"/>
    <col min="4" max="4" width="6.7265625" hidden="1" customWidth="1"/>
    <col min="5" max="5" width="26.81640625" customWidth="1"/>
    <col min="6" max="6" width="12.54296875" customWidth="1"/>
    <col min="7" max="7" width="12.1796875" customWidth="1"/>
    <col min="8" max="8" width="14.81640625" customWidth="1"/>
    <col min="9" max="9" width="12.6328125" customWidth="1"/>
    <col min="10" max="10" width="13.7265625" customWidth="1"/>
    <col min="11" max="13" width="8.7265625" customWidth="1"/>
    <col min="14" max="14" width="43.26953125" customWidth="1"/>
    <col min="15" max="16384" width="8.7265625" hidden="1"/>
  </cols>
  <sheetData>
    <row r="1" spans="1:30" ht="17" thickBot="1" x14ac:dyDescent="0.4">
      <c r="A1" s="1"/>
      <c r="B1" s="1"/>
      <c r="C1" s="1"/>
      <c r="D1" s="1"/>
      <c r="E1" s="111" t="s">
        <v>0</v>
      </c>
      <c r="F1" s="111"/>
      <c r="G1" s="111"/>
      <c r="H1" s="111"/>
      <c r="I1" s="111"/>
      <c r="J1" s="111"/>
      <c r="K1" s="2"/>
      <c r="L1" s="2"/>
      <c r="M1" s="2"/>
      <c r="N1" s="79"/>
      <c r="O1" s="79"/>
      <c r="P1" s="79"/>
      <c r="Q1" s="79"/>
      <c r="R1" s="79"/>
      <c r="S1" s="79"/>
      <c r="T1" s="3"/>
      <c r="U1" s="3"/>
      <c r="V1" s="3"/>
      <c r="W1" s="3"/>
      <c r="X1" s="3"/>
      <c r="Y1" t="s">
        <v>1</v>
      </c>
      <c r="Z1">
        <v>1</v>
      </c>
      <c r="AA1" s="4">
        <v>24050</v>
      </c>
      <c r="AB1">
        <v>0</v>
      </c>
      <c r="AC1">
        <v>0</v>
      </c>
      <c r="AD1">
        <v>0</v>
      </c>
    </row>
    <row r="2" spans="1:30" ht="16.5" x14ac:dyDescent="0.35">
      <c r="A2" s="1"/>
      <c r="B2" s="1"/>
      <c r="C2" s="1"/>
      <c r="D2" s="1"/>
      <c r="E2" s="5" t="s">
        <v>2</v>
      </c>
      <c r="F2" s="6">
        <v>45778</v>
      </c>
      <c r="G2" s="7" t="s">
        <v>3</v>
      </c>
      <c r="H2" s="8">
        <f>VLOOKUP(F2,$F$65:$H$124,3,0)</f>
        <v>19.97</v>
      </c>
      <c r="I2" s="7"/>
      <c r="J2" s="9" t="s">
        <v>4</v>
      </c>
      <c r="K2" s="2"/>
      <c r="L2" s="2"/>
      <c r="M2" s="2"/>
      <c r="N2" s="10"/>
      <c r="O2" s="10"/>
      <c r="P2" s="10"/>
      <c r="Q2" s="10"/>
      <c r="R2" s="10"/>
      <c r="S2" s="10"/>
      <c r="T2" s="3"/>
      <c r="U2" s="3"/>
      <c r="V2" s="3"/>
      <c r="W2" s="3"/>
      <c r="X2" s="3"/>
      <c r="Y2" t="s">
        <v>5</v>
      </c>
      <c r="Z2">
        <v>2</v>
      </c>
      <c r="AA2" s="4">
        <v>25390</v>
      </c>
      <c r="AB2">
        <v>0.5</v>
      </c>
      <c r="AC2">
        <v>820</v>
      </c>
      <c r="AD2">
        <v>3155</v>
      </c>
    </row>
    <row r="3" spans="1:30" ht="17" thickBot="1" x14ac:dyDescent="0.4">
      <c r="A3" s="1"/>
      <c r="B3" s="1"/>
      <c r="C3" s="1"/>
      <c r="D3" s="1"/>
      <c r="E3" s="11" t="s">
        <v>6</v>
      </c>
      <c r="F3" s="12">
        <v>72520</v>
      </c>
      <c r="G3" s="112" t="s">
        <v>7</v>
      </c>
      <c r="H3" s="113"/>
      <c r="I3" s="113"/>
      <c r="J3" s="13" t="s">
        <v>5</v>
      </c>
      <c r="K3" s="2"/>
      <c r="L3" s="14"/>
      <c r="M3" s="2"/>
      <c r="N3" s="10"/>
      <c r="O3" s="10"/>
      <c r="P3" s="10"/>
      <c r="Q3" s="10"/>
      <c r="R3" s="10"/>
      <c r="S3" s="10"/>
      <c r="T3" s="3"/>
      <c r="U3" s="3"/>
      <c r="V3" s="3"/>
      <c r="W3" s="3"/>
      <c r="X3" s="3"/>
      <c r="Y3" s="3"/>
      <c r="Z3">
        <v>3</v>
      </c>
      <c r="AA3" s="4">
        <v>26730</v>
      </c>
      <c r="AB3">
        <v>1</v>
      </c>
      <c r="AC3">
        <v>1640</v>
      </c>
      <c r="AD3" s="3"/>
    </row>
    <row r="4" spans="1:30" ht="17" thickBot="1" x14ac:dyDescent="0.4">
      <c r="A4" s="1"/>
      <c r="B4" s="1"/>
      <c r="C4" s="1"/>
      <c r="D4" s="1"/>
      <c r="E4" s="15" t="s">
        <v>8</v>
      </c>
      <c r="F4" s="16">
        <v>10.25</v>
      </c>
      <c r="G4" s="17"/>
      <c r="H4" s="17"/>
      <c r="I4" s="18" t="s">
        <v>9</v>
      </c>
      <c r="J4" s="19">
        <v>10</v>
      </c>
      <c r="K4" s="2"/>
      <c r="L4" s="2"/>
      <c r="M4" s="2"/>
      <c r="N4" s="10"/>
      <c r="O4" s="10"/>
      <c r="P4" s="10"/>
      <c r="Q4" s="10"/>
      <c r="R4" s="10"/>
      <c r="S4" s="10"/>
      <c r="T4" s="3"/>
      <c r="U4" s="3"/>
      <c r="V4" s="3"/>
      <c r="W4" s="3"/>
      <c r="X4" s="3"/>
      <c r="Y4" s="3"/>
      <c r="Z4">
        <v>4</v>
      </c>
      <c r="AA4" s="4">
        <v>28070</v>
      </c>
      <c r="AB4">
        <v>1.5</v>
      </c>
      <c r="AC4">
        <v>2460</v>
      </c>
      <c r="AD4" s="3"/>
    </row>
    <row r="5" spans="1:30" ht="17" thickBot="1" x14ac:dyDescent="0.4">
      <c r="A5" s="1"/>
      <c r="B5" s="1"/>
      <c r="C5" s="1"/>
      <c r="D5" s="1"/>
      <c r="E5" s="114" t="s">
        <v>10</v>
      </c>
      <c r="F5" s="114"/>
      <c r="G5" s="114"/>
      <c r="H5" s="114"/>
      <c r="I5" s="114"/>
      <c r="J5" s="114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>
        <v>5</v>
      </c>
      <c r="AA5" s="4">
        <v>29720</v>
      </c>
      <c r="AB5">
        <v>2</v>
      </c>
      <c r="AC5">
        <v>3280</v>
      </c>
      <c r="AD5" s="3"/>
    </row>
    <row r="6" spans="1:30" ht="17" thickBot="1" x14ac:dyDescent="0.4">
      <c r="A6" s="1"/>
      <c r="B6" s="1"/>
      <c r="C6" s="1"/>
      <c r="D6" s="1"/>
      <c r="E6" s="115" t="s">
        <v>55</v>
      </c>
      <c r="F6" s="116"/>
      <c r="G6" s="117"/>
      <c r="H6" s="20" t="s">
        <v>11</v>
      </c>
      <c r="I6" s="20" t="s">
        <v>12</v>
      </c>
      <c r="J6" s="20" t="s">
        <v>13</v>
      </c>
      <c r="K6" s="2"/>
      <c r="L6" s="109" t="s">
        <v>14</v>
      </c>
      <c r="M6" s="11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>
        <v>6</v>
      </c>
      <c r="AA6" s="4">
        <v>31370</v>
      </c>
      <c r="AB6">
        <v>2.5</v>
      </c>
      <c r="AC6">
        <v>4100</v>
      </c>
      <c r="AD6" s="3"/>
    </row>
    <row r="7" spans="1:30" ht="17" thickBot="1" x14ac:dyDescent="0.4">
      <c r="A7" s="1"/>
      <c r="B7" s="1"/>
      <c r="C7" s="1"/>
      <c r="D7" s="1"/>
      <c r="E7" s="94" t="s">
        <v>15</v>
      </c>
      <c r="F7" s="95"/>
      <c r="G7" s="96"/>
      <c r="H7" s="21">
        <f>F3</f>
        <v>72520</v>
      </c>
      <c r="I7" s="22">
        <f>H7</f>
        <v>72520</v>
      </c>
      <c r="J7" s="22">
        <f>IF(M12=0,I7,I7*N12/F15)</f>
        <v>72520</v>
      </c>
      <c r="K7" s="23"/>
      <c r="L7" s="24" t="s">
        <v>16</v>
      </c>
      <c r="M7" s="25"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>
        <v>7</v>
      </c>
      <c r="AA7" s="4">
        <v>33020</v>
      </c>
      <c r="AB7">
        <v>3</v>
      </c>
      <c r="AC7" s="3"/>
      <c r="AD7" s="3"/>
    </row>
    <row r="8" spans="1:30" ht="17" thickBot="1" x14ac:dyDescent="0.4">
      <c r="A8" s="1"/>
      <c r="B8" s="1"/>
      <c r="C8" s="1"/>
      <c r="D8" s="1"/>
      <c r="E8" s="97" t="s">
        <v>17</v>
      </c>
      <c r="F8" s="98"/>
      <c r="G8" s="99"/>
      <c r="H8" s="26"/>
      <c r="I8" s="22">
        <f>(I7*26.5/100)</f>
        <v>19217.8</v>
      </c>
      <c r="J8" s="22">
        <f>(J7*26.5/100)</f>
        <v>19217.8</v>
      </c>
      <c r="K8" s="2"/>
      <c r="L8" s="27" t="s">
        <v>18</v>
      </c>
      <c r="M8" s="25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>
        <v>8</v>
      </c>
      <c r="AA8" s="4">
        <v>35020</v>
      </c>
      <c r="AB8">
        <v>3.5</v>
      </c>
      <c r="AC8" s="3"/>
      <c r="AD8" s="3"/>
    </row>
    <row r="9" spans="1:30" ht="17" thickBot="1" x14ac:dyDescent="0.4">
      <c r="A9" s="1"/>
      <c r="B9" s="1"/>
      <c r="C9" s="1"/>
      <c r="D9" s="1"/>
      <c r="E9" s="94" t="s">
        <v>19</v>
      </c>
      <c r="F9" s="95"/>
      <c r="G9" s="96"/>
      <c r="H9" s="26">
        <f>IF(F3&gt;64480,M19,0)</f>
        <v>0</v>
      </c>
      <c r="I9" s="22">
        <f>H9</f>
        <v>0</v>
      </c>
      <c r="J9" s="22">
        <f>H9*N12/F15</f>
        <v>0</v>
      </c>
      <c r="K9" s="2"/>
      <c r="L9" s="27" t="s">
        <v>20</v>
      </c>
      <c r="M9" s="25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>
        <v>9</v>
      </c>
      <c r="AA9" s="4">
        <v>37020</v>
      </c>
      <c r="AB9">
        <v>4</v>
      </c>
      <c r="AC9" s="3"/>
      <c r="AD9" s="3"/>
    </row>
    <row r="10" spans="1:30" ht="17" thickBot="1" x14ac:dyDescent="0.4">
      <c r="A10" s="1"/>
      <c r="B10" s="1"/>
      <c r="C10" s="1"/>
      <c r="D10" s="1"/>
      <c r="E10" s="97" t="s">
        <v>21</v>
      </c>
      <c r="F10" s="98"/>
      <c r="G10" s="99"/>
      <c r="H10" s="26">
        <f>IF(F3&gt;64480,M20,0)</f>
        <v>0</v>
      </c>
      <c r="I10" s="22">
        <f>H10</f>
        <v>0</v>
      </c>
      <c r="J10" s="22">
        <f>I10*N12/F15</f>
        <v>0</v>
      </c>
      <c r="K10" s="23"/>
      <c r="L10" s="28" t="s">
        <v>22</v>
      </c>
      <c r="M10" s="2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>
        <v>10</v>
      </c>
      <c r="AA10" s="4">
        <v>39020</v>
      </c>
      <c r="AB10">
        <v>4.5</v>
      </c>
      <c r="AC10" s="3"/>
      <c r="AD10" s="3"/>
    </row>
    <row r="11" spans="1:30" ht="16.5" x14ac:dyDescent="0.35">
      <c r="A11" s="1"/>
      <c r="B11" s="1"/>
      <c r="C11" s="1"/>
      <c r="D11" s="1"/>
      <c r="E11" s="30"/>
      <c r="F11" s="31"/>
      <c r="G11" s="32"/>
      <c r="H11" s="26"/>
      <c r="I11" s="22"/>
      <c r="J11" s="22"/>
      <c r="K11" s="2"/>
      <c r="L11" s="33"/>
      <c r="M11" s="34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>
        <v>11</v>
      </c>
      <c r="AA11" s="4">
        <v>41020</v>
      </c>
      <c r="AB11">
        <v>5</v>
      </c>
      <c r="AC11" s="3"/>
      <c r="AD11" s="3"/>
    </row>
    <row r="12" spans="1:30" ht="16.5" x14ac:dyDescent="0.35">
      <c r="A12" s="1"/>
      <c r="B12" s="1"/>
      <c r="C12" s="1"/>
      <c r="D12" s="1"/>
      <c r="E12" s="94" t="s">
        <v>23</v>
      </c>
      <c r="F12" s="95"/>
      <c r="G12" s="96"/>
      <c r="H12" s="26">
        <f>IF(F3&gt;64480,M21,0)</f>
        <v>1640</v>
      </c>
      <c r="I12" s="22">
        <f>H12</f>
        <v>1640</v>
      </c>
      <c r="J12" s="22">
        <f>H12*N12/F15</f>
        <v>1640</v>
      </c>
      <c r="K12" s="23"/>
      <c r="L12" s="2"/>
      <c r="M12" s="35">
        <f>SUM(M7:M9)+M10/2</f>
        <v>0</v>
      </c>
      <c r="N12" s="36">
        <f>F15-M12</f>
        <v>31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>
        <v>12</v>
      </c>
      <c r="AA12" s="4">
        <v>43360</v>
      </c>
      <c r="AB12">
        <v>5.5</v>
      </c>
      <c r="AC12" s="3"/>
      <c r="AD12" s="3"/>
    </row>
    <row r="13" spans="1:30" ht="17" thickBot="1" x14ac:dyDescent="0.4">
      <c r="A13" s="1"/>
      <c r="B13" s="1"/>
      <c r="C13" s="1"/>
      <c r="D13" s="1"/>
      <c r="E13" s="37"/>
      <c r="F13" s="38">
        <f>VLOOKUP(F2,$B$65:$D$124,2,0)</f>
        <v>152</v>
      </c>
      <c r="G13" s="39">
        <f>F13-1</f>
        <v>151</v>
      </c>
      <c r="H13" s="26"/>
      <c r="I13" s="22"/>
      <c r="J13" s="22"/>
      <c r="K13" s="2"/>
      <c r="L13" s="2"/>
      <c r="M13" s="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>
        <v>13</v>
      </c>
      <c r="AA13" s="4">
        <v>45700</v>
      </c>
      <c r="AB13">
        <v>6</v>
      </c>
      <c r="AC13" s="3"/>
      <c r="AD13" s="3"/>
    </row>
    <row r="14" spans="1:30" ht="17" thickBot="1" x14ac:dyDescent="0.4">
      <c r="A14" s="1"/>
      <c r="B14" s="1"/>
      <c r="C14" s="1"/>
      <c r="D14" s="1"/>
      <c r="E14" s="40" t="s">
        <v>24</v>
      </c>
      <c r="F14" s="41">
        <f>VLOOKUP(F13,$C$65:$E$125,3,0)</f>
        <v>45778</v>
      </c>
      <c r="G14" s="42">
        <f>VLOOKUP(G13,$C$65:$E$125,3,0)</f>
        <v>45748</v>
      </c>
      <c r="H14" s="43">
        <f>VLOOKUP(F13,$C$65:$E$125,3,0)</f>
        <v>45778</v>
      </c>
      <c r="I14" s="44">
        <f>VLOOKUP(G13,$C$65:$E$125,3,0)</f>
        <v>45748</v>
      </c>
      <c r="J14" s="22"/>
      <c r="K14" s="2"/>
      <c r="L14" s="2"/>
      <c r="M14" s="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>
        <v>14</v>
      </c>
      <c r="AA14" s="4">
        <v>48040</v>
      </c>
      <c r="AB14">
        <v>6.5</v>
      </c>
      <c r="AC14" s="3"/>
      <c r="AD14" s="3"/>
    </row>
    <row r="15" spans="1:30" ht="16.5" x14ac:dyDescent="0.35">
      <c r="A15" s="1"/>
      <c r="B15" s="1"/>
      <c r="C15" s="1"/>
      <c r="D15" s="1"/>
      <c r="E15" s="45" t="s">
        <v>25</v>
      </c>
      <c r="F15" s="46">
        <f>VLOOKUP(F14,$B$65:$D$125,3,0)</f>
        <v>31</v>
      </c>
      <c r="G15" s="47">
        <f>VLOOKUP(G14,$B$65:$D$125,3,0)</f>
        <v>30</v>
      </c>
      <c r="H15" s="26"/>
      <c r="I15" s="22"/>
      <c r="J15" s="22"/>
      <c r="K15" s="2"/>
      <c r="L15" s="2"/>
      <c r="M15" s="2"/>
      <c r="N15" s="10"/>
      <c r="O15" s="48"/>
      <c r="P15" s="48"/>
      <c r="Q15" s="48"/>
      <c r="R15" s="48"/>
      <c r="S15" s="10"/>
      <c r="T15" s="10"/>
      <c r="U15" s="10"/>
      <c r="V15" s="10"/>
      <c r="W15" s="10"/>
      <c r="X15" s="10"/>
      <c r="Y15" s="10"/>
      <c r="Z15">
        <v>15</v>
      </c>
      <c r="AA15" s="4">
        <v>50380</v>
      </c>
      <c r="AB15">
        <v>7</v>
      </c>
      <c r="AC15" s="3"/>
      <c r="AD15" s="3"/>
    </row>
    <row r="16" spans="1:30" ht="16.5" x14ac:dyDescent="0.35">
      <c r="A16" s="1"/>
      <c r="B16" s="1"/>
      <c r="C16" s="1"/>
      <c r="D16" s="1"/>
      <c r="E16" s="45" t="s">
        <v>26</v>
      </c>
      <c r="F16" s="46">
        <f>VLOOKUP(F14,$F$65:$H$125,3,0)</f>
        <v>19.97</v>
      </c>
      <c r="G16" s="47">
        <f>VLOOKUP(G14,$F$65:$H$125,3,0)</f>
        <v>21.2</v>
      </c>
      <c r="H16" s="26"/>
      <c r="I16" s="22"/>
      <c r="J16" s="22"/>
      <c r="K16" s="2"/>
      <c r="L16" s="2"/>
      <c r="M16" s="2"/>
      <c r="N16" s="10"/>
      <c r="O16" s="48"/>
      <c r="P16" s="48"/>
      <c r="Q16" s="48"/>
      <c r="R16" s="48"/>
      <c r="S16" s="10"/>
      <c r="T16" s="10"/>
      <c r="U16" s="10"/>
      <c r="V16" s="10"/>
      <c r="W16" s="10"/>
      <c r="X16" s="10"/>
      <c r="Y16" s="10"/>
      <c r="Z16">
        <v>16</v>
      </c>
      <c r="AA16" s="4">
        <v>52720</v>
      </c>
      <c r="AB16">
        <v>7.5</v>
      </c>
      <c r="AC16" s="3"/>
      <c r="AD16" s="3"/>
    </row>
    <row r="17" spans="1:30" ht="17" thickBot="1" x14ac:dyDescent="0.4">
      <c r="A17" s="1"/>
      <c r="B17" s="1"/>
      <c r="C17" s="1">
        <v>1970</v>
      </c>
      <c r="D17" s="1">
        <v>0</v>
      </c>
      <c r="E17" s="49" t="s">
        <v>27</v>
      </c>
      <c r="F17" s="50">
        <v>31</v>
      </c>
      <c r="G17" s="51"/>
      <c r="H17" s="26">
        <f>C17*F17/F15</f>
        <v>1970</v>
      </c>
      <c r="I17" s="22">
        <f>C17*G17/G15</f>
        <v>0</v>
      </c>
      <c r="J17" s="22">
        <f t="shared" ref="J17:J22" si="0">H17+I17</f>
        <v>1970</v>
      </c>
      <c r="K17" s="2"/>
      <c r="L17" s="2"/>
      <c r="M17" s="2"/>
      <c r="N17" s="10"/>
      <c r="O17" s="52">
        <f t="shared" ref="O17:P22" si="1">H17*F16/100</f>
        <v>393.40899999999993</v>
      </c>
      <c r="P17" s="52">
        <f t="shared" si="1"/>
        <v>0</v>
      </c>
      <c r="Q17" s="52">
        <f t="shared" ref="Q17:Q22" si="2">P17+O17</f>
        <v>393.40899999999993</v>
      </c>
      <c r="R17" s="48"/>
      <c r="S17" s="10"/>
      <c r="T17" s="10"/>
      <c r="U17" s="10"/>
      <c r="V17" s="10"/>
      <c r="W17" s="10"/>
      <c r="X17" s="10"/>
      <c r="Y17" s="10"/>
      <c r="Z17">
        <v>17</v>
      </c>
      <c r="AA17" s="4">
        <v>55060</v>
      </c>
      <c r="AB17">
        <v>8</v>
      </c>
      <c r="AC17" s="3"/>
      <c r="AD17" s="3"/>
    </row>
    <row r="18" spans="1:30" ht="17" thickBot="1" x14ac:dyDescent="0.4">
      <c r="A18" s="1"/>
      <c r="B18" s="1"/>
      <c r="C18" s="1">
        <v>1970</v>
      </c>
      <c r="D18" s="1"/>
      <c r="E18" s="49" t="s">
        <v>27</v>
      </c>
      <c r="F18" s="50"/>
      <c r="G18" s="51"/>
      <c r="H18" s="26">
        <f>C18*F18/F15</f>
        <v>0</v>
      </c>
      <c r="I18" s="22">
        <f>C18*G18/G15</f>
        <v>0</v>
      </c>
      <c r="J18" s="22">
        <f t="shared" si="0"/>
        <v>0</v>
      </c>
      <c r="K18" s="2"/>
      <c r="L18" s="109" t="s">
        <v>28</v>
      </c>
      <c r="M18" s="110"/>
      <c r="N18" s="10"/>
      <c r="O18" s="52">
        <f t="shared" si="1"/>
        <v>0</v>
      </c>
      <c r="P18" s="52">
        <f t="shared" si="1"/>
        <v>0</v>
      </c>
      <c r="Q18" s="52">
        <f t="shared" si="2"/>
        <v>0</v>
      </c>
      <c r="R18" s="48"/>
      <c r="S18" s="10"/>
      <c r="T18" s="10"/>
      <c r="U18" s="10"/>
      <c r="V18" s="10"/>
      <c r="W18" s="10"/>
      <c r="X18" s="10"/>
      <c r="Y18" s="10"/>
      <c r="Z18">
        <v>18</v>
      </c>
      <c r="AA18" s="4">
        <v>57400</v>
      </c>
      <c r="AB18">
        <v>8.5</v>
      </c>
      <c r="AC18" s="3"/>
      <c r="AD18" s="3"/>
    </row>
    <row r="19" spans="1:30" ht="16.5" x14ac:dyDescent="0.35">
      <c r="A19" s="1"/>
      <c r="B19" s="1"/>
      <c r="C19" s="1">
        <v>1970</v>
      </c>
      <c r="D19" s="1"/>
      <c r="E19" s="49" t="s">
        <v>27</v>
      </c>
      <c r="F19" s="50"/>
      <c r="G19" s="51"/>
      <c r="H19" s="26">
        <f>C19*F19/F15</f>
        <v>0</v>
      </c>
      <c r="I19" s="22">
        <f>C19*G19/G15</f>
        <v>0</v>
      </c>
      <c r="J19" s="22">
        <f t="shared" si="0"/>
        <v>0</v>
      </c>
      <c r="K19" s="2"/>
      <c r="L19" s="53" t="s">
        <v>29</v>
      </c>
      <c r="M19" s="54">
        <f>IF(M20=0,0,2680)</f>
        <v>0</v>
      </c>
      <c r="N19" s="10"/>
      <c r="O19" s="52">
        <f t="shared" si="1"/>
        <v>0</v>
      </c>
      <c r="P19" s="52">
        <f t="shared" si="1"/>
        <v>0</v>
      </c>
      <c r="Q19" s="52">
        <f t="shared" si="2"/>
        <v>0</v>
      </c>
      <c r="R19" s="48"/>
      <c r="S19" s="10"/>
      <c r="T19" s="10"/>
      <c r="U19" s="10"/>
      <c r="V19" s="10"/>
      <c r="W19" s="10"/>
      <c r="X19" s="10"/>
      <c r="Y19" s="10"/>
      <c r="Z19">
        <v>19</v>
      </c>
      <c r="AA19" s="4">
        <v>61800</v>
      </c>
      <c r="AB19">
        <v>9</v>
      </c>
      <c r="AC19" s="3"/>
      <c r="AD19" s="3"/>
    </row>
    <row r="20" spans="1:30" ht="17" thickBot="1" x14ac:dyDescent="0.4">
      <c r="A20" s="1"/>
      <c r="B20" s="1"/>
      <c r="C20" s="1">
        <v>1970</v>
      </c>
      <c r="D20" s="1"/>
      <c r="E20" s="49" t="s">
        <v>27</v>
      </c>
      <c r="F20" s="50"/>
      <c r="G20" s="51"/>
      <c r="H20" s="26">
        <f>C20*F20/F15</f>
        <v>0</v>
      </c>
      <c r="I20" s="22">
        <f>C20*G20/G15</f>
        <v>0</v>
      </c>
      <c r="J20" s="22">
        <f t="shared" si="0"/>
        <v>0</v>
      </c>
      <c r="K20" s="2"/>
      <c r="L20" s="55" t="s">
        <v>30</v>
      </c>
      <c r="M20" s="29">
        <v>0</v>
      </c>
      <c r="N20" s="10"/>
      <c r="O20" s="52">
        <f t="shared" si="1"/>
        <v>0</v>
      </c>
      <c r="P20" s="52">
        <f t="shared" si="1"/>
        <v>0</v>
      </c>
      <c r="Q20" s="52">
        <f t="shared" si="2"/>
        <v>0</v>
      </c>
      <c r="R20" s="48"/>
      <c r="S20" s="10"/>
      <c r="T20" s="10"/>
      <c r="U20" s="10"/>
      <c r="V20" s="10"/>
      <c r="W20" s="10"/>
      <c r="X20" s="10"/>
      <c r="Y20" s="10"/>
      <c r="Z20">
        <v>20</v>
      </c>
      <c r="AA20" s="4">
        <v>64480</v>
      </c>
      <c r="AB20">
        <v>9.5</v>
      </c>
      <c r="AC20" s="3"/>
      <c r="AD20" s="3"/>
    </row>
    <row r="21" spans="1:30" ht="17" thickBot="1" x14ac:dyDescent="0.4">
      <c r="A21" s="1"/>
      <c r="B21" s="1"/>
      <c r="C21" s="1">
        <v>3050</v>
      </c>
      <c r="D21" s="1"/>
      <c r="E21" s="49" t="s">
        <v>31</v>
      </c>
      <c r="F21" s="50"/>
      <c r="G21" s="51"/>
      <c r="H21" s="26">
        <f>C21*F21/F15</f>
        <v>0</v>
      </c>
      <c r="I21" s="22">
        <f>C21*G21/G15</f>
        <v>0</v>
      </c>
      <c r="J21" s="22">
        <f t="shared" si="0"/>
        <v>0</v>
      </c>
      <c r="K21" s="2"/>
      <c r="L21" s="24" t="s">
        <v>23</v>
      </c>
      <c r="M21" s="25">
        <v>1640</v>
      </c>
      <c r="N21" s="10"/>
      <c r="O21" s="52">
        <f t="shared" si="1"/>
        <v>0</v>
      </c>
      <c r="P21" s="52">
        <f t="shared" si="1"/>
        <v>0</v>
      </c>
      <c r="Q21" s="52">
        <f t="shared" si="2"/>
        <v>0</v>
      </c>
      <c r="R21" s="48"/>
      <c r="S21" s="10"/>
      <c r="T21" s="10"/>
      <c r="U21" s="10"/>
      <c r="V21" s="10"/>
      <c r="W21" s="10"/>
      <c r="X21" s="10"/>
      <c r="Y21" s="10"/>
      <c r="Z21">
        <v>21</v>
      </c>
      <c r="AA21" s="4">
        <v>67160</v>
      </c>
      <c r="AB21">
        <v>10</v>
      </c>
      <c r="AC21" s="3"/>
      <c r="AD21" s="3"/>
    </row>
    <row r="22" spans="1:30" ht="17" thickBot="1" x14ac:dyDescent="0.4">
      <c r="A22" s="1"/>
      <c r="B22" s="1"/>
      <c r="C22" s="1">
        <v>4600</v>
      </c>
      <c r="D22" s="1"/>
      <c r="E22" s="56" t="s">
        <v>32</v>
      </c>
      <c r="F22" s="57"/>
      <c r="G22" s="58"/>
      <c r="H22" s="26">
        <f>C22*F22/F15</f>
        <v>0</v>
      </c>
      <c r="I22" s="22">
        <f>C22*G22/G15</f>
        <v>0</v>
      </c>
      <c r="J22" s="22">
        <f t="shared" si="0"/>
        <v>0</v>
      </c>
      <c r="K22" s="2"/>
      <c r="L22" s="3"/>
      <c r="M22" s="3"/>
      <c r="N22" s="10"/>
      <c r="O22" s="52">
        <f t="shared" si="1"/>
        <v>0</v>
      </c>
      <c r="P22" s="52">
        <f t="shared" si="1"/>
        <v>0</v>
      </c>
      <c r="Q22" s="52">
        <f t="shared" si="2"/>
        <v>0</v>
      </c>
      <c r="R22" s="48"/>
      <c r="S22" s="10"/>
      <c r="T22" s="10"/>
      <c r="U22" s="10"/>
      <c r="V22" s="10"/>
      <c r="W22" s="10"/>
      <c r="X22" s="10"/>
      <c r="Y22" s="10"/>
      <c r="Z22">
        <v>22</v>
      </c>
      <c r="AA22" s="4">
        <v>69840</v>
      </c>
      <c r="AB22" s="3"/>
      <c r="AC22" s="3"/>
      <c r="AD22" s="3"/>
    </row>
    <row r="23" spans="1:30" ht="17" thickBot="1" x14ac:dyDescent="0.4">
      <c r="A23" s="1"/>
      <c r="B23" s="1"/>
      <c r="C23" s="1"/>
      <c r="D23" s="1"/>
      <c r="E23" s="100" t="s">
        <v>33</v>
      </c>
      <c r="F23" s="101"/>
      <c r="G23" s="102"/>
      <c r="H23" s="26">
        <f>SUM(H17:H22)+(B17*F17/F15)+(B17*G17/G15)</f>
        <v>1970</v>
      </c>
      <c r="I23" s="22">
        <f>SUM(I17:I22)+(D17*F17/F15)+(D17*G17/G15)</f>
        <v>0</v>
      </c>
      <c r="J23" s="22">
        <f>SUM(J17:J22)+(D17*F17/F15)+(D17*G17/G15)</f>
        <v>1970</v>
      </c>
      <c r="K23" s="23"/>
      <c r="L23" s="23">
        <f>D17*(F17/F15)</f>
        <v>0</v>
      </c>
      <c r="M23" s="23">
        <f>D17*(G17/G15)</f>
        <v>0</v>
      </c>
      <c r="N23" s="10" t="s">
        <v>34</v>
      </c>
      <c r="O23" s="52">
        <f>SUM(O17:O22)</f>
        <v>393.40899999999993</v>
      </c>
      <c r="P23" s="52">
        <f>SUM(P17:P22)</f>
        <v>0</v>
      </c>
      <c r="Q23" s="52">
        <f>SUM(Q17:Q22)</f>
        <v>393.40899999999993</v>
      </c>
      <c r="R23" s="48"/>
      <c r="S23" s="10"/>
      <c r="T23" s="10"/>
      <c r="U23" s="10"/>
      <c r="V23" s="10"/>
      <c r="W23" s="10"/>
      <c r="X23" s="10"/>
      <c r="Y23" s="10"/>
      <c r="Z23">
        <v>23</v>
      </c>
      <c r="AA23" s="4">
        <v>72520</v>
      </c>
      <c r="AB23" s="3"/>
      <c r="AC23" s="3"/>
      <c r="AD23" s="3"/>
    </row>
    <row r="24" spans="1:30" ht="16.5" x14ac:dyDescent="0.35">
      <c r="A24" s="1"/>
      <c r="B24" s="1"/>
      <c r="C24" s="1"/>
      <c r="D24" s="1"/>
      <c r="E24" s="103" t="s">
        <v>35</v>
      </c>
      <c r="F24" s="104"/>
      <c r="G24" s="105"/>
      <c r="H24" s="26"/>
      <c r="I24" s="22">
        <f>(I7+I12)*H2/100+Q23</f>
        <v>15203.161</v>
      </c>
      <c r="J24" s="22">
        <f>((J7+J12)*H2/100)+Q23</f>
        <v>15203.161</v>
      </c>
      <c r="K24" s="23"/>
      <c r="L24" s="23">
        <f>O23</f>
        <v>393.40899999999993</v>
      </c>
      <c r="M24" s="23">
        <f>P23</f>
        <v>0</v>
      </c>
      <c r="N24" s="10" t="s">
        <v>36</v>
      </c>
      <c r="O24" s="48"/>
      <c r="P24" s="48"/>
      <c r="Q24" s="48"/>
      <c r="R24" s="48"/>
      <c r="S24" s="10"/>
      <c r="T24" s="10"/>
      <c r="U24" s="10"/>
      <c r="V24" s="10"/>
      <c r="W24" s="10"/>
      <c r="X24" s="10"/>
      <c r="Y24" s="10"/>
      <c r="Z24">
        <v>24</v>
      </c>
      <c r="AA24" s="4">
        <v>75200</v>
      </c>
      <c r="AB24" s="3"/>
      <c r="AC24" s="3"/>
      <c r="AD24" s="3"/>
    </row>
    <row r="25" spans="1:30" ht="16.5" x14ac:dyDescent="0.35">
      <c r="A25" s="1"/>
      <c r="B25" s="1"/>
      <c r="C25" s="1"/>
      <c r="D25" s="1"/>
      <c r="E25" s="94" t="s">
        <v>37</v>
      </c>
      <c r="F25" s="95"/>
      <c r="G25" s="96"/>
      <c r="H25" s="26"/>
      <c r="I25" s="22">
        <f>(I7+I12+SUM(J17:J22))*F4/100</f>
        <v>7803.3249999999998</v>
      </c>
      <c r="J25" s="22">
        <f>(J7+J12+SUM(J17:J22))*F4/100</f>
        <v>7803.3249999999998</v>
      </c>
      <c r="K25" s="23"/>
      <c r="L25" s="23">
        <f>SUM(J17:J22)*F4/100</f>
        <v>201.92500000000001</v>
      </c>
      <c r="M25" s="23"/>
      <c r="N25" s="10" t="s">
        <v>38</v>
      </c>
      <c r="O25" s="48"/>
      <c r="P25" s="48"/>
      <c r="Q25" s="48"/>
      <c r="R25" s="48"/>
      <c r="S25" s="10"/>
      <c r="T25" s="10"/>
      <c r="U25" s="10"/>
      <c r="V25" s="10"/>
      <c r="W25" s="10"/>
      <c r="X25" s="10"/>
      <c r="Y25" s="10"/>
      <c r="Z25">
        <v>25</v>
      </c>
      <c r="AA25" s="4">
        <v>77880</v>
      </c>
      <c r="AB25" s="3"/>
      <c r="AC25" s="3"/>
      <c r="AD25" s="3"/>
    </row>
    <row r="26" spans="1:30" ht="16.5" x14ac:dyDescent="0.35">
      <c r="A26" s="1"/>
      <c r="B26" s="1"/>
      <c r="C26" s="1"/>
      <c r="D26" s="1"/>
      <c r="E26" s="94" t="s">
        <v>39</v>
      </c>
      <c r="F26" s="95"/>
      <c r="G26" s="96"/>
      <c r="H26" s="26"/>
      <c r="I26" s="22">
        <f>(I7*26.5/100)*H2/100</f>
        <v>3837.7946599999996</v>
      </c>
      <c r="J26" s="22">
        <f>(J7*26.5/100)*H2/100</f>
        <v>3837.7946599999996</v>
      </c>
      <c r="K26" s="23"/>
      <c r="L26" s="23">
        <f>SUM(H17:H22)*F4/100</f>
        <v>201.92500000000001</v>
      </c>
      <c r="M26" s="23">
        <f>SUM(I17:I22)*F4/100</f>
        <v>0</v>
      </c>
      <c r="N26" s="10" t="s">
        <v>40</v>
      </c>
      <c r="O26" s="48"/>
      <c r="P26" s="48"/>
      <c r="Q26" s="48"/>
      <c r="R26" s="48"/>
      <c r="S26" s="10"/>
      <c r="T26" s="10"/>
      <c r="U26" s="10"/>
      <c r="V26" s="10"/>
      <c r="W26" s="10"/>
      <c r="X26" s="10"/>
      <c r="Y26" s="10"/>
      <c r="Z26">
        <v>26</v>
      </c>
      <c r="AA26" s="4">
        <v>80560</v>
      </c>
      <c r="AB26" s="3"/>
      <c r="AC26" s="3"/>
      <c r="AD26" s="3"/>
    </row>
    <row r="27" spans="1:30" ht="16.5" x14ac:dyDescent="0.35">
      <c r="A27" s="1"/>
      <c r="B27" s="1"/>
      <c r="C27" s="59"/>
      <c r="D27" s="1"/>
      <c r="E27" s="106" t="s">
        <v>41</v>
      </c>
      <c r="F27" s="107"/>
      <c r="G27" s="108"/>
      <c r="H27" s="26">
        <v>850</v>
      </c>
      <c r="I27" s="22">
        <f>H27</f>
        <v>850</v>
      </c>
      <c r="J27" s="22">
        <f>I27*N12/F15</f>
        <v>850</v>
      </c>
      <c r="K27" s="2"/>
      <c r="L27" s="2"/>
      <c r="M27" s="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>
        <v>27</v>
      </c>
      <c r="AA27" s="4">
        <v>83240</v>
      </c>
      <c r="AB27" s="3"/>
      <c r="AC27" s="3"/>
      <c r="AD27" s="3"/>
    </row>
    <row r="28" spans="1:30" ht="16.5" x14ac:dyDescent="0.35">
      <c r="A28" s="1"/>
      <c r="B28" s="1"/>
      <c r="C28" s="59"/>
      <c r="D28" s="1"/>
      <c r="E28" s="91" t="s">
        <v>42</v>
      </c>
      <c r="F28" s="92"/>
      <c r="G28" s="93"/>
      <c r="H28" s="60"/>
      <c r="I28" s="61">
        <f>(I27*H2/100)</f>
        <v>169.745</v>
      </c>
      <c r="J28" s="61">
        <f>(J27*H2/100)</f>
        <v>169.745</v>
      </c>
      <c r="K28" s="2"/>
      <c r="L28" s="2"/>
      <c r="M28" s="2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>
        <v>28</v>
      </c>
      <c r="AA28" s="4">
        <v>85920</v>
      </c>
      <c r="AB28" s="3"/>
      <c r="AC28" s="3"/>
      <c r="AD28" s="3"/>
    </row>
    <row r="29" spans="1:30" ht="16.5" x14ac:dyDescent="0.35">
      <c r="A29" s="1"/>
      <c r="B29" s="1"/>
      <c r="C29" s="59"/>
      <c r="D29" s="1"/>
      <c r="E29" s="62"/>
      <c r="F29" s="63"/>
      <c r="G29" s="64"/>
      <c r="H29" s="60"/>
      <c r="I29" s="61"/>
      <c r="J29" s="61"/>
      <c r="K29" s="2"/>
      <c r="L29" s="2"/>
      <c r="M29" s="2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>
        <v>29</v>
      </c>
      <c r="AA29" s="4">
        <v>88600</v>
      </c>
      <c r="AB29" s="3"/>
      <c r="AC29" s="3"/>
      <c r="AD29" s="3"/>
    </row>
    <row r="30" spans="1:30" ht="16.5" x14ac:dyDescent="0.35">
      <c r="A30" s="1"/>
      <c r="B30" s="1"/>
      <c r="C30" s="59"/>
      <c r="D30" s="1"/>
      <c r="E30" s="62"/>
      <c r="F30" s="63"/>
      <c r="G30" s="64"/>
      <c r="H30" s="60"/>
      <c r="I30" s="61"/>
      <c r="J30" s="61"/>
      <c r="K30" s="2"/>
      <c r="L30" s="2"/>
      <c r="M30" s="2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>
        <v>30</v>
      </c>
      <c r="AA30" s="4">
        <v>91280</v>
      </c>
      <c r="AB30" s="3"/>
      <c r="AC30" s="3"/>
      <c r="AD30" s="3"/>
    </row>
    <row r="31" spans="1:30" ht="17" thickBot="1" x14ac:dyDescent="0.4">
      <c r="A31" s="1"/>
      <c r="B31" s="1"/>
      <c r="C31" s="1"/>
      <c r="D31" s="1"/>
      <c r="E31" s="80" t="s">
        <v>43</v>
      </c>
      <c r="F31" s="81"/>
      <c r="G31" s="82"/>
      <c r="H31" s="60"/>
      <c r="I31" s="61">
        <f>I7+I8+I10+I12+J23+I24+I25+I26+I27+I28</f>
        <v>123211.82566</v>
      </c>
      <c r="J31" s="65">
        <f>J7+J8+J10+J12+J23+J24+J25+J26+J27+J28</f>
        <v>123211.82566</v>
      </c>
      <c r="K31" s="23"/>
      <c r="L31" s="2"/>
      <c r="M31" s="2"/>
      <c r="N31" s="10"/>
      <c r="O31" s="10" t="s">
        <v>44</v>
      </c>
      <c r="P31" s="10" t="s">
        <v>45</v>
      </c>
      <c r="Q31" s="10" t="s">
        <v>45</v>
      </c>
      <c r="R31" s="10"/>
      <c r="S31" s="10"/>
      <c r="T31" s="10"/>
      <c r="U31" s="10"/>
      <c r="V31" s="10"/>
      <c r="W31" s="10"/>
      <c r="X31" s="10"/>
      <c r="Y31" s="10"/>
      <c r="Z31">
        <v>31</v>
      </c>
      <c r="AA31" s="3">
        <v>93960</v>
      </c>
      <c r="AB31" s="3"/>
      <c r="AC31" s="3"/>
      <c r="AD31" s="3"/>
    </row>
    <row r="32" spans="1:30" ht="17" thickBot="1" x14ac:dyDescent="0.4">
      <c r="A32" s="1"/>
      <c r="B32" s="1"/>
      <c r="C32" s="1"/>
      <c r="D32" s="1"/>
      <c r="E32" s="83" t="s">
        <v>46</v>
      </c>
      <c r="F32" s="84"/>
      <c r="G32" s="66" t="str">
        <f>IF(J3="NO","PFMC","NPSMC")</f>
        <v>PFMC</v>
      </c>
      <c r="H32" s="67">
        <f>IF(J3="NO",O32,O33)</f>
        <v>20</v>
      </c>
      <c r="I32" s="68">
        <f>IF(J3="NO",P32,P33)</f>
        <v>15226</v>
      </c>
      <c r="J32" s="68">
        <f>IF(J3="NO",Q32,Q33)</f>
        <v>15226</v>
      </c>
      <c r="K32" s="2"/>
      <c r="L32" s="2"/>
      <c r="M32" s="2"/>
      <c r="N32" s="69" t="s">
        <v>47</v>
      </c>
      <c r="O32" s="10">
        <f>IF(J3="NO",J4+10,10)</f>
        <v>20</v>
      </c>
      <c r="P32" s="10">
        <f>((I7+I9+I12+SUM(J16:J21))*(J4+10)/100)</f>
        <v>15226</v>
      </c>
      <c r="Q32" s="10">
        <f>((J7+J9+J12+SUM(J16:J21))*(J4+10)/100)</f>
        <v>15226</v>
      </c>
      <c r="R32" s="10"/>
      <c r="S32" s="10"/>
      <c r="T32" s="10"/>
      <c r="U32" s="10"/>
      <c r="V32" s="10"/>
      <c r="W32" s="10"/>
      <c r="X32" s="10"/>
      <c r="Y32" s="10"/>
      <c r="Z32" s="3"/>
      <c r="AA32" s="3"/>
      <c r="AB32" s="3"/>
      <c r="AC32" s="3"/>
      <c r="AD32" s="3"/>
    </row>
    <row r="33" spans="1:30" ht="17" thickBot="1" x14ac:dyDescent="0.4">
      <c r="A33" s="1"/>
      <c r="B33" s="1"/>
      <c r="C33" s="1"/>
      <c r="D33" s="1"/>
      <c r="E33" s="85"/>
      <c r="F33" s="86"/>
      <c r="G33" s="66" t="str">
        <f>IF(J3="NO","PFBC","NPSBC")</f>
        <v>PFBC</v>
      </c>
      <c r="H33" s="70">
        <f>IF(J3="NO",O35,O36)</f>
        <v>10</v>
      </c>
      <c r="I33" s="68">
        <f>IF(J3="NO",P35,P36)</f>
        <v>7613</v>
      </c>
      <c r="J33" s="68">
        <f>IF(J3="NO",Q35,Q36)</f>
        <v>7613</v>
      </c>
      <c r="K33" s="2"/>
      <c r="L33" s="2"/>
      <c r="M33" s="2"/>
      <c r="N33" s="69" t="s">
        <v>48</v>
      </c>
      <c r="O33" s="10">
        <f>IF(J3="NO",10,10)</f>
        <v>10</v>
      </c>
      <c r="P33" s="10">
        <f>((I7+I9+I12+I24+SUM(J16:J21))*10/100)</f>
        <v>9133.3160999999982</v>
      </c>
      <c r="Q33" s="10">
        <f>((J7+J9+J12+J24+SUM(J16:J21))*10/100)</f>
        <v>9133.3160999999982</v>
      </c>
      <c r="R33" s="10"/>
      <c r="S33" s="10"/>
      <c r="T33" s="10"/>
      <c r="U33" s="10"/>
      <c r="V33" s="10"/>
      <c r="W33" s="10"/>
      <c r="X33" s="10"/>
      <c r="Y33" s="10"/>
      <c r="Z33" s="3"/>
      <c r="AA33" s="3"/>
      <c r="AB33" s="3"/>
      <c r="AC33" s="3"/>
      <c r="AD33" s="3"/>
    </row>
    <row r="34" spans="1:30" ht="16.5" x14ac:dyDescent="0.35">
      <c r="A34" s="1"/>
      <c r="B34" s="1"/>
      <c r="C34" s="1"/>
      <c r="D34" s="1"/>
      <c r="E34" s="87" t="s">
        <v>49</v>
      </c>
      <c r="F34" s="87"/>
      <c r="G34" s="87"/>
      <c r="H34" s="88" t="s">
        <v>50</v>
      </c>
      <c r="I34" s="88"/>
      <c r="J34" s="71">
        <v>0</v>
      </c>
      <c r="K34" s="23"/>
      <c r="L34" s="2"/>
      <c r="M34" s="2"/>
      <c r="N34" s="69"/>
      <c r="O34" s="10"/>
      <c r="P34" s="10" t="s">
        <v>51</v>
      </c>
      <c r="Q34" s="10" t="s">
        <v>51</v>
      </c>
      <c r="R34" s="10"/>
      <c r="S34" s="10"/>
      <c r="T34" s="10"/>
      <c r="U34" s="10"/>
      <c r="V34" s="10"/>
      <c r="W34" s="10"/>
      <c r="X34" s="10"/>
      <c r="Y34" s="10"/>
      <c r="Z34" s="3"/>
      <c r="AA34" s="3"/>
      <c r="AB34" s="3"/>
      <c r="AC34" s="3"/>
      <c r="AD34" s="3"/>
    </row>
    <row r="35" spans="1:30" ht="16.5" x14ac:dyDescent="0.35">
      <c r="A35" s="1"/>
      <c r="B35" s="1"/>
      <c r="C35" s="1"/>
      <c r="D35" s="1"/>
      <c r="E35" s="89" t="s">
        <v>54</v>
      </c>
      <c r="F35" s="89"/>
      <c r="G35" s="89"/>
      <c r="H35" s="90" t="s">
        <v>43</v>
      </c>
      <c r="I35" s="90"/>
      <c r="J35" s="72">
        <f>J31+J34</f>
        <v>123211.82566</v>
      </c>
      <c r="K35" s="2"/>
      <c r="L35" s="2"/>
      <c r="M35" s="2"/>
      <c r="N35" s="69" t="s">
        <v>47</v>
      </c>
      <c r="O35" s="10">
        <v>10</v>
      </c>
      <c r="P35" s="10">
        <f>((I7+I9+I12+SUM(J16:J21))*10/100)</f>
        <v>7613</v>
      </c>
      <c r="Q35" s="10">
        <f>((J7+J9+J12+SUM(J16:J21))*10/100)</f>
        <v>7613</v>
      </c>
      <c r="R35" s="10"/>
      <c r="S35" s="10"/>
      <c r="T35" s="10"/>
      <c r="U35" s="10"/>
      <c r="V35" s="10"/>
      <c r="W35" s="10"/>
      <c r="X35" s="10"/>
      <c r="Y35" s="10"/>
      <c r="Z35" s="3"/>
      <c r="AA35" s="3"/>
      <c r="AB35" s="3"/>
      <c r="AC35" s="3"/>
      <c r="AD35" s="3"/>
    </row>
    <row r="36" spans="1:30" ht="16.5" hidden="1" x14ac:dyDescent="0.35">
      <c r="A36" s="1"/>
      <c r="B36" s="1"/>
      <c r="C36" s="1"/>
      <c r="D36" s="1"/>
      <c r="E36" s="3" t="s">
        <v>52</v>
      </c>
      <c r="F36" s="3"/>
      <c r="G36" s="3"/>
      <c r="H36" s="3"/>
      <c r="I36" s="3"/>
      <c r="J36" s="3"/>
      <c r="K36" s="3"/>
      <c r="L36" s="3"/>
      <c r="M36" s="3"/>
      <c r="N36" s="10" t="s">
        <v>48</v>
      </c>
      <c r="O36" s="10">
        <f>IF(F13&gt;98,14,10)</f>
        <v>14</v>
      </c>
      <c r="P36" s="10">
        <f>((I7+I9+I12+I24+SUM(J16:J21))*O36/100)</f>
        <v>12786.642539999999</v>
      </c>
      <c r="Q36" s="10">
        <f>((J7+J9+J12+J24+SUM(J16:J21))*O36/100)</f>
        <v>12786.642539999999</v>
      </c>
      <c r="R36" s="10"/>
      <c r="S36" s="10"/>
      <c r="T36" s="10"/>
      <c r="U36" s="10"/>
      <c r="V36" s="10"/>
      <c r="W36" s="10"/>
      <c r="X36" s="10"/>
      <c r="Y36" s="10"/>
      <c r="Z36" s="3"/>
      <c r="AA36" s="3"/>
      <c r="AB36" s="3"/>
      <c r="AC36" s="3"/>
      <c r="AD36" s="3"/>
    </row>
    <row r="37" spans="1:30" ht="16.5" hidden="1" x14ac:dyDescent="0.35">
      <c r="A37" s="1"/>
      <c r="B37" s="1"/>
      <c r="C37" s="1"/>
      <c r="D37" s="1"/>
      <c r="E37" s="3" t="s">
        <v>53</v>
      </c>
      <c r="F37" s="3"/>
      <c r="G37" s="3"/>
      <c r="H37" s="3"/>
      <c r="I37" s="3"/>
      <c r="J37" s="3"/>
      <c r="K37" s="3"/>
      <c r="L37" s="3"/>
      <c r="M37" s="3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</row>
    <row r="38" spans="1:30" ht="16.5" hidden="1" x14ac:dyDescent="0.35">
      <c r="A38" s="1"/>
      <c r="B38" s="1"/>
      <c r="C38" s="1"/>
      <c r="D38" s="1"/>
      <c r="E38" s="3"/>
      <c r="F38" s="3"/>
      <c r="G38" s="3"/>
      <c r="H38" s="3"/>
      <c r="I38" s="3"/>
      <c r="J38" s="3"/>
      <c r="K38" s="3"/>
      <c r="L38" s="3"/>
      <c r="M38" s="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3"/>
      <c r="AA38" s="3"/>
      <c r="AB38" s="3"/>
      <c r="AC38" s="3"/>
      <c r="AD38" s="3"/>
    </row>
    <row r="39" spans="1:30" ht="16.5" hidden="1" x14ac:dyDescent="0.35">
      <c r="A39" s="1"/>
      <c r="B39" s="1"/>
      <c r="C39" s="1"/>
      <c r="D39" s="1"/>
      <c r="E39" s="3"/>
      <c r="F39" s="3"/>
      <c r="G39" s="3"/>
      <c r="H39" s="3"/>
      <c r="I39" s="3"/>
      <c r="J39" s="3"/>
      <c r="K39" s="3"/>
      <c r="L39" s="3"/>
      <c r="M39" s="3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3"/>
      <c r="AC39" s="3"/>
      <c r="AD39" s="3"/>
    </row>
    <row r="40" spans="1:30" ht="16.5" hidden="1" x14ac:dyDescent="0.35">
      <c r="A40" s="1"/>
      <c r="B40" s="1"/>
      <c r="C40" s="1"/>
      <c r="D40" s="1"/>
      <c r="E40" s="3"/>
      <c r="F40" s="3"/>
      <c r="G40" s="3"/>
      <c r="H40" s="3"/>
      <c r="I40" s="3"/>
      <c r="J40" s="3"/>
      <c r="K40" s="3"/>
      <c r="L40" s="3"/>
      <c r="M40" s="3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3"/>
      <c r="AC40" s="3"/>
      <c r="AD40" s="3"/>
    </row>
    <row r="41" spans="1:30" ht="16.5" hidden="1" x14ac:dyDescent="0.35">
      <c r="A41" s="1"/>
      <c r="B41" s="1"/>
      <c r="C41" s="1"/>
      <c r="D41" s="1"/>
      <c r="E41" s="3"/>
      <c r="F41" s="3"/>
      <c r="G41" s="3"/>
      <c r="H41" s="3"/>
      <c r="I41" s="3"/>
      <c r="J41" s="3"/>
      <c r="K41" s="3"/>
      <c r="L41" s="3"/>
      <c r="M41" s="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3"/>
      <c r="AC41" s="3"/>
      <c r="AD41" s="3"/>
    </row>
    <row r="42" spans="1:30" ht="16.5" hidden="1" x14ac:dyDescent="0.35">
      <c r="A42" s="1"/>
      <c r="B42" s="1"/>
      <c r="C42" s="1"/>
      <c r="D42" s="1"/>
      <c r="E42" s="3"/>
      <c r="F42" s="3"/>
      <c r="G42" s="3"/>
      <c r="H42" s="3"/>
      <c r="I42" s="3"/>
      <c r="J42" s="3"/>
      <c r="K42" s="3"/>
      <c r="L42" s="3"/>
      <c r="M42" s="3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3"/>
      <c r="AC42" s="3"/>
      <c r="AD42" s="3"/>
    </row>
    <row r="43" spans="1:30" ht="16.5" hidden="1" x14ac:dyDescent="0.35">
      <c r="A43" s="1"/>
      <c r="B43" s="1"/>
      <c r="C43" s="1"/>
      <c r="D43" s="1"/>
      <c r="E43" s="3"/>
      <c r="F43" s="3"/>
      <c r="G43" s="3"/>
      <c r="H43" s="3"/>
      <c r="I43" s="3"/>
      <c r="J43" s="3"/>
      <c r="K43" s="3"/>
      <c r="L43" s="3"/>
      <c r="M43" s="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3"/>
      <c r="AC43" s="3"/>
      <c r="AD43" s="3"/>
    </row>
    <row r="44" spans="1:30" ht="16.5" hidden="1" x14ac:dyDescent="0.35">
      <c r="A44" s="1"/>
      <c r="B44" s="1"/>
      <c r="C44" s="1"/>
      <c r="D44" s="1"/>
      <c r="E44" s="3"/>
      <c r="F44" s="3"/>
      <c r="G44" s="3"/>
      <c r="H44" s="3"/>
      <c r="I44" s="3"/>
      <c r="J44" s="3"/>
      <c r="K44" s="3"/>
      <c r="L44" s="3"/>
      <c r="M44" s="3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3"/>
      <c r="AC44" s="3"/>
      <c r="AD44" s="3"/>
    </row>
    <row r="45" spans="1:30" ht="16.5" hidden="1" x14ac:dyDescent="0.35">
      <c r="A45" s="1"/>
      <c r="B45" s="1"/>
      <c r="C45" s="1"/>
      <c r="D45" s="1"/>
      <c r="E45" s="3"/>
      <c r="F45" s="3"/>
      <c r="G45" s="3"/>
      <c r="H45" s="3"/>
      <c r="I45" s="3"/>
      <c r="J45" s="3"/>
      <c r="K45" s="3"/>
      <c r="L45" s="3"/>
      <c r="M45" s="3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3"/>
      <c r="AC45" s="3"/>
      <c r="AD45" s="3"/>
    </row>
    <row r="46" spans="1:30" ht="16.5" hidden="1" x14ac:dyDescent="0.35">
      <c r="A46" s="1"/>
      <c r="B46" s="1"/>
      <c r="C46" s="1"/>
      <c r="D46" s="1"/>
      <c r="E46" s="3"/>
      <c r="F46" s="3"/>
      <c r="G46" s="3"/>
      <c r="H46" s="3"/>
      <c r="I46" s="3"/>
      <c r="J46" s="3"/>
      <c r="K46" s="3"/>
      <c r="L46" s="3"/>
      <c r="M46" s="3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3"/>
      <c r="AC46" s="3"/>
      <c r="AD46" s="3"/>
    </row>
    <row r="47" spans="1:30" ht="16.5" hidden="1" x14ac:dyDescent="0.35">
      <c r="A47" s="1"/>
      <c r="B47" s="1"/>
      <c r="C47" s="1"/>
      <c r="D47" s="1"/>
      <c r="E47" s="3"/>
      <c r="F47" s="3"/>
      <c r="G47" s="3"/>
      <c r="H47" s="3"/>
      <c r="I47" s="3"/>
      <c r="J47" s="3"/>
      <c r="K47" s="3"/>
      <c r="L47" s="3"/>
      <c r="M47" s="3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3"/>
      <c r="AC47" s="3"/>
      <c r="AD47" s="3"/>
    </row>
    <row r="48" spans="1:30" ht="16.5" hidden="1" x14ac:dyDescent="0.35">
      <c r="A48" s="1"/>
      <c r="B48" s="1"/>
      <c r="C48" s="1"/>
      <c r="D48" s="1"/>
      <c r="E48" s="3"/>
      <c r="F48" s="3"/>
      <c r="G48" s="3"/>
      <c r="H48" s="3"/>
      <c r="I48" s="3"/>
      <c r="J48" s="3"/>
      <c r="K48" s="3"/>
      <c r="L48" s="3"/>
      <c r="M48" s="3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"/>
      <c r="AC48" s="3"/>
      <c r="AD48" s="3"/>
    </row>
    <row r="49" spans="1:30" ht="16.5" hidden="1" x14ac:dyDescent="0.35">
      <c r="A49" s="1"/>
      <c r="B49" s="1"/>
      <c r="C49" s="1"/>
      <c r="D49" s="1"/>
      <c r="E49" s="3"/>
      <c r="F49" s="3"/>
      <c r="G49" s="3"/>
      <c r="H49" s="3"/>
      <c r="I49" s="3"/>
      <c r="J49" s="3"/>
      <c r="K49" s="3"/>
      <c r="L49" s="3"/>
      <c r="M49" s="3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"/>
      <c r="AC49" s="3"/>
      <c r="AD49" s="3"/>
    </row>
    <row r="50" spans="1:30" ht="16.5" hidden="1" x14ac:dyDescent="0.35">
      <c r="A50" s="1"/>
      <c r="B50" s="1"/>
      <c r="C50" s="1"/>
      <c r="D50" s="1"/>
      <c r="E50" s="3"/>
      <c r="F50" s="3"/>
      <c r="G50" s="3"/>
      <c r="H50" s="3"/>
      <c r="I50" s="3"/>
      <c r="J50" s="3"/>
      <c r="K50" s="3"/>
      <c r="L50" s="3"/>
      <c r="M50" s="3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3"/>
      <c r="AC50" s="3"/>
      <c r="AD50" s="3"/>
    </row>
    <row r="51" spans="1:30" ht="16.5" hidden="1" x14ac:dyDescent="0.35">
      <c r="A51" s="1"/>
      <c r="B51" s="1"/>
      <c r="C51" s="1"/>
      <c r="D51" s="1"/>
      <c r="E51" s="3"/>
      <c r="F51" s="3"/>
      <c r="G51" s="3"/>
      <c r="H51" s="3"/>
      <c r="I51" s="3"/>
      <c r="J51" s="3"/>
      <c r="K51" s="3"/>
      <c r="L51" s="3"/>
      <c r="M51" s="3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3"/>
      <c r="AC51" s="3"/>
      <c r="AD51" s="3"/>
    </row>
    <row r="52" spans="1:30" ht="16.5" hidden="1" x14ac:dyDescent="0.35">
      <c r="A52" s="1"/>
      <c r="B52" s="1"/>
      <c r="C52" s="1"/>
      <c r="D52" s="1"/>
      <c r="E52" s="3"/>
      <c r="F52" s="3"/>
      <c r="G52" s="3"/>
      <c r="H52" s="3"/>
      <c r="I52" s="3"/>
      <c r="J52" s="3"/>
      <c r="K52" s="3"/>
      <c r="L52" s="3"/>
      <c r="M52" s="3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3"/>
      <c r="AC52" s="3"/>
      <c r="AD52" s="3"/>
    </row>
    <row r="53" spans="1:30" ht="16.5" hidden="1" x14ac:dyDescent="0.35">
      <c r="A53" s="1"/>
      <c r="B53" s="1"/>
      <c r="C53" s="1"/>
      <c r="D53" s="1"/>
      <c r="E53" s="3"/>
      <c r="F53" s="3"/>
      <c r="G53" s="3"/>
      <c r="H53" s="3"/>
      <c r="I53" s="3"/>
      <c r="J53" s="3"/>
      <c r="K53" s="3"/>
      <c r="L53" s="3"/>
      <c r="M53" s="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3"/>
      <c r="AC53" s="3"/>
      <c r="AD53" s="3"/>
    </row>
    <row r="54" spans="1:30" ht="16.5" hidden="1" x14ac:dyDescent="0.35">
      <c r="A54" s="1"/>
      <c r="B54" s="1"/>
      <c r="C54" s="1"/>
      <c r="D54" s="1"/>
      <c r="E54" s="3"/>
      <c r="F54" s="3"/>
      <c r="G54" s="3"/>
      <c r="H54" s="3"/>
      <c r="I54" s="3"/>
      <c r="J54" s="3"/>
      <c r="K54" s="3"/>
      <c r="L54" s="3"/>
      <c r="M54" s="3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3"/>
      <c r="AC54" s="3"/>
      <c r="AD54" s="3"/>
    </row>
    <row r="55" spans="1:30" ht="16.5" hidden="1" x14ac:dyDescent="0.35">
      <c r="A55" s="1"/>
      <c r="B55" s="1"/>
      <c r="C55" s="1"/>
      <c r="D55" s="1"/>
      <c r="E55" s="3"/>
      <c r="F55" s="3"/>
      <c r="G55" s="3"/>
      <c r="H55" s="3"/>
      <c r="I55" s="3"/>
      <c r="J55" s="3"/>
      <c r="K55" s="3"/>
      <c r="L55" s="3"/>
      <c r="M55" s="3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3"/>
      <c r="AC55" s="3"/>
      <c r="AD55" s="3"/>
    </row>
    <row r="56" spans="1:30" ht="16.5" hidden="1" x14ac:dyDescent="0.35">
      <c r="A56" s="1"/>
      <c r="B56" s="1"/>
      <c r="C56" s="1"/>
      <c r="D56" s="1"/>
      <c r="E56" s="3"/>
      <c r="F56" s="3"/>
      <c r="G56" s="3"/>
      <c r="H56" s="3"/>
      <c r="I56" s="3"/>
      <c r="J56" s="3"/>
      <c r="K56" s="3"/>
      <c r="L56" s="3"/>
      <c r="M56" s="3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3"/>
      <c r="AC56" s="3"/>
      <c r="AD56" s="3"/>
    </row>
    <row r="57" spans="1:30" ht="16.5" hidden="1" x14ac:dyDescent="0.35">
      <c r="A57" s="1"/>
      <c r="B57" s="1"/>
      <c r="C57" s="1"/>
      <c r="D57" s="1"/>
      <c r="E57" s="3"/>
      <c r="F57" s="3"/>
      <c r="G57" s="3"/>
      <c r="H57" s="3"/>
      <c r="I57" s="3"/>
      <c r="J57" s="3"/>
      <c r="K57" s="3"/>
      <c r="L57" s="3"/>
      <c r="M57" s="3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3"/>
      <c r="AC57" s="3"/>
      <c r="AD57" s="3"/>
    </row>
    <row r="58" spans="1:30" ht="16.5" hidden="1" x14ac:dyDescent="0.35">
      <c r="A58" s="1"/>
      <c r="B58" s="1"/>
      <c r="C58" s="1"/>
      <c r="D58" s="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6.5" hidden="1" x14ac:dyDescent="0.35">
      <c r="A59" s="1"/>
      <c r="B59" s="1"/>
      <c r="C59" s="1"/>
      <c r="D59" s="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6.5" hidden="1" x14ac:dyDescent="0.35">
      <c r="A60" s="1"/>
      <c r="B60" s="1"/>
      <c r="C60" s="1"/>
      <c r="D60" s="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6.5" hidden="1" x14ac:dyDescent="0.35">
      <c r="A61" s="1"/>
      <c r="B61" s="1"/>
      <c r="C61" s="1"/>
      <c r="D61" s="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6.5" hidden="1" x14ac:dyDescent="0.35">
      <c r="A62" s="1"/>
      <c r="B62" s="1"/>
      <c r="C62" s="1"/>
      <c r="D62" s="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6.5" hidden="1" x14ac:dyDescent="0.35">
      <c r="A63" s="1"/>
      <c r="B63" s="1"/>
      <c r="C63" s="1"/>
      <c r="D63" s="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6.5" hidden="1" x14ac:dyDescent="0.35">
      <c r="A64" s="1"/>
      <c r="B64" s="1"/>
      <c r="C64" s="1"/>
      <c r="D64" s="1"/>
      <c r="E64" s="7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6.5" hidden="1" x14ac:dyDescent="0.35">
      <c r="A65" s="1"/>
      <c r="B65" s="74">
        <v>44835</v>
      </c>
      <c r="C65">
        <v>121</v>
      </c>
      <c r="D65" s="75">
        <v>31</v>
      </c>
      <c r="E65" s="74">
        <v>44835</v>
      </c>
      <c r="F65" s="74">
        <v>44866</v>
      </c>
      <c r="G65">
        <v>556</v>
      </c>
      <c r="H65">
        <v>7.44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6.5" hidden="1" x14ac:dyDescent="0.35">
      <c r="A66" s="1"/>
      <c r="B66" s="74">
        <v>44866</v>
      </c>
      <c r="C66">
        <v>122</v>
      </c>
      <c r="D66" s="75">
        <v>30</v>
      </c>
      <c r="E66" s="74">
        <v>44866</v>
      </c>
      <c r="F66" s="74">
        <v>44896</v>
      </c>
      <c r="G66">
        <v>556</v>
      </c>
      <c r="H66">
        <v>7.44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6.5" hidden="1" x14ac:dyDescent="0.35">
      <c r="A67" s="1"/>
      <c r="B67" s="74">
        <v>44896</v>
      </c>
      <c r="C67">
        <v>123</v>
      </c>
      <c r="D67" s="75">
        <v>31</v>
      </c>
      <c r="E67" s="74">
        <v>44896</v>
      </c>
      <c r="F67" s="74">
        <v>44927</v>
      </c>
      <c r="G67">
        <v>556</v>
      </c>
      <c r="H67">
        <v>7.44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6.5" hidden="1" x14ac:dyDescent="0.35">
      <c r="A68" s="1"/>
      <c r="B68" s="74">
        <v>44927</v>
      </c>
      <c r="C68">
        <v>124</v>
      </c>
      <c r="D68" s="75">
        <v>31</v>
      </c>
      <c r="E68" s="74">
        <v>44927</v>
      </c>
      <c r="F68" s="74">
        <v>44958</v>
      </c>
      <c r="G68">
        <v>588</v>
      </c>
      <c r="H68">
        <v>9.4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6.5" hidden="1" x14ac:dyDescent="0.35">
      <c r="A69" s="1"/>
      <c r="B69" s="74">
        <v>44958</v>
      </c>
      <c r="C69">
        <v>125</v>
      </c>
      <c r="D69" s="75">
        <v>28</v>
      </c>
      <c r="E69" s="74">
        <v>44958</v>
      </c>
      <c r="F69" s="74">
        <v>44986</v>
      </c>
      <c r="G69">
        <v>588</v>
      </c>
      <c r="H69">
        <v>9.4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6.5" hidden="1" x14ac:dyDescent="0.35">
      <c r="A70" s="1"/>
      <c r="B70" s="74">
        <v>44986</v>
      </c>
      <c r="C70">
        <v>126</v>
      </c>
      <c r="D70" s="75">
        <v>31</v>
      </c>
      <c r="E70" s="74">
        <v>44986</v>
      </c>
      <c r="F70" s="74">
        <v>45017</v>
      </c>
      <c r="G70">
        <v>588</v>
      </c>
      <c r="H70">
        <v>9.4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6.5" hidden="1" x14ac:dyDescent="0.35">
      <c r="A71" s="1"/>
      <c r="B71" s="74">
        <v>45017</v>
      </c>
      <c r="C71">
        <v>127</v>
      </c>
      <c r="D71" s="75">
        <v>30</v>
      </c>
      <c r="E71" s="74">
        <v>45017</v>
      </c>
      <c r="F71" s="74">
        <v>45047</v>
      </c>
      <c r="G71">
        <v>596</v>
      </c>
      <c r="H71">
        <v>9.9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6.5" hidden="1" x14ac:dyDescent="0.35">
      <c r="A72" s="1"/>
      <c r="B72" s="74">
        <v>45047</v>
      </c>
      <c r="C72">
        <v>128</v>
      </c>
      <c r="D72" s="75">
        <v>31</v>
      </c>
      <c r="E72" s="74">
        <v>45047</v>
      </c>
      <c r="F72" s="74">
        <v>45078</v>
      </c>
      <c r="G72">
        <v>596</v>
      </c>
      <c r="H72">
        <v>9.9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6.5" hidden="1" x14ac:dyDescent="0.35">
      <c r="A73" s="1"/>
      <c r="B73" s="74">
        <v>45078</v>
      </c>
      <c r="C73">
        <v>129</v>
      </c>
      <c r="D73" s="75">
        <v>30</v>
      </c>
      <c r="E73" s="74">
        <v>45078</v>
      </c>
      <c r="F73" s="74">
        <v>45108</v>
      </c>
      <c r="G73">
        <v>596</v>
      </c>
      <c r="H73">
        <v>9.9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6.5" hidden="1" x14ac:dyDescent="0.35">
      <c r="A74" s="1"/>
      <c r="B74" s="74">
        <v>45108</v>
      </c>
      <c r="C74">
        <v>130</v>
      </c>
      <c r="D74" s="75">
        <v>31</v>
      </c>
      <c r="E74" s="74">
        <v>45108</v>
      </c>
      <c r="F74" s="74">
        <v>45139</v>
      </c>
      <c r="G74">
        <v>632</v>
      </c>
      <c r="H74">
        <v>12.07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6.5" hidden="1" x14ac:dyDescent="0.35">
      <c r="A75" s="1"/>
      <c r="B75" s="74">
        <v>45139</v>
      </c>
      <c r="C75">
        <v>131</v>
      </c>
      <c r="D75" s="75">
        <v>31</v>
      </c>
      <c r="E75" s="74">
        <v>45139</v>
      </c>
      <c r="F75" s="74">
        <v>45170</v>
      </c>
      <c r="G75">
        <v>632</v>
      </c>
      <c r="H75">
        <v>12.07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6.5" hidden="1" x14ac:dyDescent="0.35">
      <c r="A76" s="1"/>
      <c r="B76" s="74">
        <v>45170</v>
      </c>
      <c r="C76">
        <v>132</v>
      </c>
      <c r="D76" s="75">
        <v>30</v>
      </c>
      <c r="E76" s="74">
        <v>45170</v>
      </c>
      <c r="F76" s="74">
        <v>45200</v>
      </c>
      <c r="G76">
        <v>632</v>
      </c>
      <c r="H76">
        <v>12.07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6.5" hidden="1" x14ac:dyDescent="0.35">
      <c r="A77" s="1"/>
      <c r="B77" s="74">
        <v>45200</v>
      </c>
      <c r="C77">
        <v>133</v>
      </c>
      <c r="D77" s="75">
        <v>31</v>
      </c>
      <c r="E77" s="74">
        <v>45200</v>
      </c>
      <c r="F77" s="74">
        <v>45231</v>
      </c>
      <c r="G77">
        <v>693</v>
      </c>
      <c r="H77">
        <v>15.77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6.5" hidden="1" x14ac:dyDescent="0.35">
      <c r="A78" s="1"/>
      <c r="B78" s="74">
        <v>45231</v>
      </c>
      <c r="C78">
        <v>134</v>
      </c>
      <c r="D78" s="75">
        <v>30</v>
      </c>
      <c r="E78" s="74">
        <v>45231</v>
      </c>
      <c r="F78" s="74">
        <v>45261</v>
      </c>
      <c r="G78">
        <v>693</v>
      </c>
      <c r="H78">
        <v>15.77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6.5" hidden="1" x14ac:dyDescent="0.35">
      <c r="A79" s="1"/>
      <c r="B79" s="74">
        <v>45261</v>
      </c>
      <c r="C79">
        <v>135</v>
      </c>
      <c r="D79" s="75">
        <v>31</v>
      </c>
      <c r="E79" s="74">
        <v>45261</v>
      </c>
      <c r="F79" s="74">
        <v>45292</v>
      </c>
      <c r="G79">
        <v>693</v>
      </c>
      <c r="H79">
        <v>15.77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6.5" hidden="1" x14ac:dyDescent="0.35">
      <c r="A80" s="1"/>
      <c r="B80" s="74">
        <v>45292</v>
      </c>
      <c r="C80">
        <v>136</v>
      </c>
      <c r="D80" s="75">
        <v>31</v>
      </c>
      <c r="E80" s="74">
        <v>45292</v>
      </c>
      <c r="F80" s="74">
        <v>45323</v>
      </c>
      <c r="G80">
        <v>693</v>
      </c>
      <c r="H80">
        <v>15.73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6.5" hidden="1" x14ac:dyDescent="0.35">
      <c r="A81" s="1"/>
      <c r="B81" s="74">
        <v>45323</v>
      </c>
      <c r="C81">
        <v>137</v>
      </c>
      <c r="D81" s="76">
        <v>29</v>
      </c>
      <c r="E81" s="74">
        <v>45323</v>
      </c>
      <c r="F81" s="74">
        <v>45352</v>
      </c>
      <c r="G81">
        <v>693</v>
      </c>
      <c r="H81">
        <v>15.73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6.5" hidden="1" x14ac:dyDescent="0.35">
      <c r="A82" s="1"/>
      <c r="B82" s="74">
        <v>45352</v>
      </c>
      <c r="C82">
        <v>138</v>
      </c>
      <c r="D82" s="75">
        <v>31</v>
      </c>
      <c r="E82" s="74">
        <v>45352</v>
      </c>
      <c r="F82" s="74">
        <v>45383</v>
      </c>
      <c r="G82">
        <v>693</v>
      </c>
      <c r="H82">
        <v>15.73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6.5" hidden="1" x14ac:dyDescent="0.35">
      <c r="A83" s="1"/>
      <c r="B83" s="74">
        <v>45383</v>
      </c>
      <c r="C83">
        <v>139</v>
      </c>
      <c r="D83" s="75">
        <v>30</v>
      </c>
      <c r="E83" s="74">
        <v>45383</v>
      </c>
      <c r="F83" s="74">
        <v>45413</v>
      </c>
      <c r="G83">
        <v>693</v>
      </c>
      <c r="H83">
        <v>15.97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6.5" hidden="1" x14ac:dyDescent="0.35">
      <c r="A84" s="1"/>
      <c r="B84" s="74">
        <v>45413</v>
      </c>
      <c r="C84">
        <v>140</v>
      </c>
      <c r="D84" s="75">
        <v>31</v>
      </c>
      <c r="E84" s="74">
        <v>45413</v>
      </c>
      <c r="F84" s="74">
        <v>45444</v>
      </c>
      <c r="G84">
        <v>693</v>
      </c>
      <c r="H84">
        <v>15.97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6.5" hidden="1" x14ac:dyDescent="0.35">
      <c r="A85" s="1"/>
      <c r="B85" s="74">
        <v>45444</v>
      </c>
      <c r="C85">
        <v>141</v>
      </c>
      <c r="D85" s="75">
        <v>30</v>
      </c>
      <c r="E85" s="74">
        <v>45444</v>
      </c>
      <c r="F85" s="74">
        <v>45474</v>
      </c>
      <c r="G85">
        <v>693</v>
      </c>
      <c r="H85">
        <v>15.97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6.5" hidden="1" x14ac:dyDescent="0.35">
      <c r="A86" s="1"/>
      <c r="B86" s="74">
        <v>45474</v>
      </c>
      <c r="C86">
        <v>142</v>
      </c>
      <c r="D86" s="75">
        <v>31</v>
      </c>
      <c r="E86" s="74">
        <v>45474</v>
      </c>
      <c r="F86" s="74">
        <v>45505</v>
      </c>
      <c r="G86">
        <v>693</v>
      </c>
      <c r="H86">
        <v>17.2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6.5" hidden="1" x14ac:dyDescent="0.35">
      <c r="A87" s="1"/>
      <c r="B87" s="74">
        <v>45505</v>
      </c>
      <c r="C87">
        <v>143</v>
      </c>
      <c r="D87" s="75">
        <v>31</v>
      </c>
      <c r="E87" s="74">
        <v>45505</v>
      </c>
      <c r="F87" s="74">
        <v>45536</v>
      </c>
      <c r="G87">
        <v>693</v>
      </c>
      <c r="H87">
        <v>17.2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6.5" hidden="1" x14ac:dyDescent="0.35">
      <c r="A88" s="1"/>
      <c r="B88" s="74">
        <v>45536</v>
      </c>
      <c r="C88">
        <v>144</v>
      </c>
      <c r="D88" s="75">
        <v>30</v>
      </c>
      <c r="E88" s="74">
        <v>45536</v>
      </c>
      <c r="F88" s="74">
        <v>45566</v>
      </c>
      <c r="G88">
        <v>693</v>
      </c>
      <c r="H88">
        <v>17.2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6.5" hidden="1" x14ac:dyDescent="0.35">
      <c r="A89" s="1"/>
      <c r="B89" s="74">
        <v>45566</v>
      </c>
      <c r="C89">
        <v>145</v>
      </c>
      <c r="D89" s="75">
        <v>31</v>
      </c>
      <c r="E89" s="74">
        <v>45566</v>
      </c>
      <c r="F89" s="74">
        <v>45597</v>
      </c>
      <c r="G89">
        <v>693</v>
      </c>
      <c r="H89">
        <v>18.93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6.5" hidden="1" x14ac:dyDescent="0.35">
      <c r="A90" s="1"/>
      <c r="B90" s="74">
        <v>45597</v>
      </c>
      <c r="C90">
        <v>146</v>
      </c>
      <c r="D90" s="75">
        <v>30</v>
      </c>
      <c r="E90" s="74">
        <v>45597</v>
      </c>
      <c r="F90" s="74">
        <v>45627</v>
      </c>
      <c r="G90">
        <v>693</v>
      </c>
      <c r="H90">
        <v>18.93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6.5" hidden="1" x14ac:dyDescent="0.35">
      <c r="A91" s="1"/>
      <c r="B91" s="74">
        <v>45627</v>
      </c>
      <c r="C91">
        <v>147</v>
      </c>
      <c r="D91" s="75">
        <v>31</v>
      </c>
      <c r="E91" s="74">
        <v>45627</v>
      </c>
      <c r="F91" s="74">
        <v>45658</v>
      </c>
      <c r="G91">
        <v>693</v>
      </c>
      <c r="H91">
        <v>18.93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6.5" hidden="1" x14ac:dyDescent="0.35">
      <c r="A92" s="1"/>
      <c r="B92" s="74">
        <v>45658</v>
      </c>
      <c r="C92">
        <v>148</v>
      </c>
      <c r="D92" s="75">
        <v>31</v>
      </c>
      <c r="E92" s="74">
        <v>45658</v>
      </c>
      <c r="F92" s="74">
        <v>45689</v>
      </c>
      <c r="G92">
        <v>693</v>
      </c>
      <c r="H92">
        <v>21.2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6.5" hidden="1" x14ac:dyDescent="0.35">
      <c r="A93" s="1"/>
      <c r="B93" s="74">
        <v>45689</v>
      </c>
      <c r="C93">
        <v>149</v>
      </c>
      <c r="D93" s="75">
        <v>28</v>
      </c>
      <c r="E93" s="74">
        <v>45689</v>
      </c>
      <c r="F93" s="74">
        <v>45717</v>
      </c>
      <c r="G93">
        <v>693</v>
      </c>
      <c r="H93">
        <v>21.2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6.5" hidden="1" x14ac:dyDescent="0.35">
      <c r="A94" s="1"/>
      <c r="B94" s="74">
        <v>45717</v>
      </c>
      <c r="C94">
        <v>150</v>
      </c>
      <c r="D94" s="75">
        <v>31</v>
      </c>
      <c r="E94" s="74">
        <v>45717</v>
      </c>
      <c r="F94" s="74">
        <v>45748</v>
      </c>
      <c r="G94">
        <v>693</v>
      </c>
      <c r="H94">
        <v>21.2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6.5" hidden="1" x14ac:dyDescent="0.35">
      <c r="A95" s="1"/>
      <c r="B95" s="74">
        <v>45748</v>
      </c>
      <c r="C95">
        <v>151</v>
      </c>
      <c r="D95" s="75">
        <v>30</v>
      </c>
      <c r="E95" s="74">
        <v>45748</v>
      </c>
      <c r="F95" s="74">
        <v>45778</v>
      </c>
      <c r="G95">
        <v>693</v>
      </c>
      <c r="H95">
        <v>19.97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6.5" hidden="1" x14ac:dyDescent="0.35">
      <c r="A96" s="1"/>
      <c r="B96" s="74">
        <v>45778</v>
      </c>
      <c r="C96">
        <v>152</v>
      </c>
      <c r="D96" s="75">
        <v>31</v>
      </c>
      <c r="E96" s="74">
        <v>45778</v>
      </c>
      <c r="F96" s="74">
        <v>45809</v>
      </c>
      <c r="G96">
        <v>693</v>
      </c>
      <c r="H96">
        <v>19.97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6.5" hidden="1" x14ac:dyDescent="0.35">
      <c r="A97" s="1"/>
      <c r="B97" s="74">
        <v>45809</v>
      </c>
      <c r="C97">
        <v>153</v>
      </c>
      <c r="D97" s="75">
        <v>30</v>
      </c>
      <c r="E97" s="74">
        <v>45809</v>
      </c>
      <c r="F97" s="74">
        <v>45839</v>
      </c>
      <c r="G97">
        <v>693</v>
      </c>
      <c r="H97">
        <v>19.97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6.5" hidden="1" x14ac:dyDescent="0.35">
      <c r="A98" s="1"/>
      <c r="B98" s="74">
        <v>45839</v>
      </c>
      <c r="C98">
        <v>154</v>
      </c>
      <c r="D98" s="75">
        <v>31</v>
      </c>
      <c r="E98" s="74">
        <v>45839</v>
      </c>
      <c r="F98" s="74">
        <v>45870</v>
      </c>
      <c r="G98">
        <v>693</v>
      </c>
      <c r="H98">
        <v>19.97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6.5" hidden="1" x14ac:dyDescent="0.35">
      <c r="A99" s="1"/>
      <c r="B99" s="74">
        <v>45870</v>
      </c>
      <c r="C99">
        <v>155</v>
      </c>
      <c r="D99" s="75">
        <v>31</v>
      </c>
      <c r="E99" s="74">
        <v>45870</v>
      </c>
      <c r="F99" s="74">
        <v>45901</v>
      </c>
      <c r="G99">
        <v>693</v>
      </c>
      <c r="H99">
        <v>19.97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6.5" hidden="1" x14ac:dyDescent="0.35">
      <c r="A100" s="1"/>
      <c r="B100" s="74">
        <v>45901</v>
      </c>
      <c r="C100">
        <v>156</v>
      </c>
      <c r="D100" s="75">
        <v>30</v>
      </c>
      <c r="E100" s="74">
        <v>45901</v>
      </c>
      <c r="F100" s="74">
        <v>45931</v>
      </c>
      <c r="G100">
        <v>693</v>
      </c>
      <c r="H100">
        <v>19.97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6.5" hidden="1" x14ac:dyDescent="0.35">
      <c r="A101" s="1"/>
      <c r="B101" s="74">
        <v>45931</v>
      </c>
      <c r="C101">
        <v>157</v>
      </c>
      <c r="D101" s="75">
        <v>31</v>
      </c>
      <c r="E101" s="74">
        <v>45931</v>
      </c>
      <c r="F101" s="74">
        <v>45962</v>
      </c>
      <c r="G101">
        <v>693</v>
      </c>
      <c r="H101">
        <v>19.97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6.5" hidden="1" x14ac:dyDescent="0.35">
      <c r="A102" s="1"/>
      <c r="B102" s="74">
        <v>45962</v>
      </c>
      <c r="C102">
        <v>158</v>
      </c>
      <c r="D102" s="75">
        <v>30</v>
      </c>
      <c r="E102" s="74">
        <v>45962</v>
      </c>
      <c r="F102" s="74">
        <v>45992</v>
      </c>
      <c r="G102">
        <v>693</v>
      </c>
      <c r="H102">
        <v>19.97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6.5" hidden="1" x14ac:dyDescent="0.35">
      <c r="A103" s="1"/>
      <c r="B103" s="74">
        <v>45992</v>
      </c>
      <c r="C103">
        <v>159</v>
      </c>
      <c r="D103" s="75">
        <v>31</v>
      </c>
      <c r="E103" s="74">
        <v>45992</v>
      </c>
      <c r="F103" s="74">
        <v>46023</v>
      </c>
      <c r="G103">
        <v>693</v>
      </c>
      <c r="H103">
        <v>19.97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6.5" hidden="1" x14ac:dyDescent="0.35">
      <c r="A104" s="1"/>
      <c r="B104" s="74">
        <v>46023</v>
      </c>
      <c r="C104">
        <v>160</v>
      </c>
      <c r="D104" s="75">
        <v>31</v>
      </c>
      <c r="E104" s="74">
        <v>46023</v>
      </c>
      <c r="F104" s="74">
        <v>46054</v>
      </c>
      <c r="H104">
        <v>19.97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6.5" hidden="1" x14ac:dyDescent="0.35">
      <c r="A105" s="1"/>
      <c r="B105" s="74">
        <v>46054</v>
      </c>
      <c r="C105">
        <v>161</v>
      </c>
      <c r="D105" s="75">
        <v>28</v>
      </c>
      <c r="E105" s="74">
        <v>46054</v>
      </c>
      <c r="F105" s="74">
        <v>46082</v>
      </c>
      <c r="H105">
        <v>19.97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6.5" hidden="1" x14ac:dyDescent="0.35">
      <c r="A106" s="1"/>
      <c r="B106" s="74">
        <v>46082</v>
      </c>
      <c r="C106">
        <v>162</v>
      </c>
      <c r="D106" s="75">
        <v>31</v>
      </c>
      <c r="E106" s="74">
        <v>46082</v>
      </c>
      <c r="F106" s="74">
        <v>46113</v>
      </c>
      <c r="H106">
        <v>19.97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6.5" hidden="1" x14ac:dyDescent="0.35">
      <c r="A107" s="1"/>
      <c r="B107" s="74">
        <v>46113</v>
      </c>
      <c r="C107">
        <v>163</v>
      </c>
      <c r="D107" s="75">
        <v>30</v>
      </c>
      <c r="E107" s="74">
        <v>46113</v>
      </c>
      <c r="F107" s="74">
        <v>46143</v>
      </c>
      <c r="H107">
        <v>19.97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6.5" hidden="1" x14ac:dyDescent="0.35">
      <c r="A108" s="1"/>
      <c r="B108" s="74">
        <v>46143</v>
      </c>
      <c r="C108">
        <v>164</v>
      </c>
      <c r="D108" s="75">
        <v>31</v>
      </c>
      <c r="E108" s="74">
        <v>46143</v>
      </c>
      <c r="F108" s="74">
        <v>46174</v>
      </c>
      <c r="H108">
        <v>19.97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6.5" hidden="1" x14ac:dyDescent="0.35">
      <c r="A109" s="1"/>
      <c r="B109" s="74">
        <v>46174</v>
      </c>
      <c r="C109">
        <v>165</v>
      </c>
      <c r="D109" s="75">
        <v>30</v>
      </c>
      <c r="E109" s="74">
        <v>46174</v>
      </c>
      <c r="F109" s="74">
        <v>46204</v>
      </c>
      <c r="H109">
        <v>19.97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6.5" hidden="1" x14ac:dyDescent="0.35">
      <c r="A110" s="1"/>
      <c r="B110" s="74">
        <v>46204</v>
      </c>
      <c r="C110">
        <v>166</v>
      </c>
      <c r="D110" s="75">
        <v>31</v>
      </c>
      <c r="E110" s="74">
        <v>46204</v>
      </c>
      <c r="F110" s="74">
        <v>46235</v>
      </c>
      <c r="H110">
        <v>19.97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6.5" hidden="1" x14ac:dyDescent="0.35">
      <c r="A111" s="1"/>
      <c r="B111" s="74">
        <v>46235</v>
      </c>
      <c r="C111">
        <v>167</v>
      </c>
      <c r="D111" s="75">
        <v>31</v>
      </c>
      <c r="E111" s="74">
        <v>46235</v>
      </c>
      <c r="F111" s="74">
        <v>46266</v>
      </c>
      <c r="H111">
        <v>19.97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6.5" hidden="1" x14ac:dyDescent="0.35">
      <c r="A112" s="1"/>
      <c r="B112" s="74">
        <v>46266</v>
      </c>
      <c r="C112">
        <v>168</v>
      </c>
      <c r="D112" s="75">
        <v>30</v>
      </c>
      <c r="E112" s="74">
        <v>46266</v>
      </c>
      <c r="F112" s="74">
        <v>46296</v>
      </c>
      <c r="H112">
        <v>19.97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6.5" hidden="1" x14ac:dyDescent="0.35">
      <c r="A113" s="1"/>
      <c r="B113" s="74">
        <v>46296</v>
      </c>
      <c r="C113">
        <v>169</v>
      </c>
      <c r="D113" s="75">
        <v>31</v>
      </c>
      <c r="E113" s="74">
        <v>46296</v>
      </c>
      <c r="F113" s="74">
        <v>46327</v>
      </c>
      <c r="H113">
        <v>19.97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6.5" hidden="1" x14ac:dyDescent="0.35">
      <c r="A114" s="1"/>
      <c r="B114" s="74">
        <v>46327</v>
      </c>
      <c r="C114">
        <v>170</v>
      </c>
      <c r="D114" s="75">
        <v>30</v>
      </c>
      <c r="E114" s="74">
        <v>46327</v>
      </c>
      <c r="F114" s="74">
        <v>46357</v>
      </c>
      <c r="H114">
        <v>19.97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6.5" hidden="1" x14ac:dyDescent="0.35">
      <c r="A115" s="1"/>
      <c r="B115" s="74">
        <v>46357</v>
      </c>
      <c r="C115">
        <v>171</v>
      </c>
      <c r="D115" s="75">
        <v>31</v>
      </c>
      <c r="E115" s="74">
        <v>46357</v>
      </c>
      <c r="F115" s="74">
        <v>46388</v>
      </c>
      <c r="H115">
        <v>19.97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6.5" hidden="1" x14ac:dyDescent="0.35">
      <c r="A116" s="1"/>
      <c r="B116" s="74">
        <v>46388</v>
      </c>
      <c r="C116">
        <v>172</v>
      </c>
      <c r="D116" s="75">
        <v>31</v>
      </c>
      <c r="E116" s="74">
        <v>46388</v>
      </c>
      <c r="F116" s="74">
        <v>46419</v>
      </c>
      <c r="H116">
        <v>19.97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6.5" hidden="1" x14ac:dyDescent="0.35">
      <c r="A117" s="1"/>
      <c r="B117" s="74">
        <v>46419</v>
      </c>
      <c r="C117">
        <v>173</v>
      </c>
      <c r="D117" s="75">
        <v>28</v>
      </c>
      <c r="E117" s="74">
        <v>46419</v>
      </c>
      <c r="F117" s="74">
        <v>46447</v>
      </c>
      <c r="H117">
        <v>19.97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6.5" hidden="1" x14ac:dyDescent="0.35">
      <c r="A118" s="1"/>
      <c r="B118" s="74">
        <v>46447</v>
      </c>
      <c r="C118">
        <v>174</v>
      </c>
      <c r="D118" s="75">
        <v>31</v>
      </c>
      <c r="E118" s="74">
        <v>46447</v>
      </c>
      <c r="F118" s="74">
        <v>46478</v>
      </c>
      <c r="H118">
        <v>19.97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6.5" hidden="1" x14ac:dyDescent="0.35">
      <c r="A119" s="1"/>
      <c r="B119" s="74">
        <v>46478</v>
      </c>
      <c r="C119">
        <v>175</v>
      </c>
      <c r="D119" s="75">
        <v>30</v>
      </c>
      <c r="E119" s="74">
        <v>46478</v>
      </c>
      <c r="F119" s="74">
        <v>46508</v>
      </c>
      <c r="H119">
        <v>19.97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6.5" hidden="1" x14ac:dyDescent="0.35">
      <c r="A120" s="1"/>
      <c r="B120" s="74">
        <v>46508</v>
      </c>
      <c r="C120">
        <v>176</v>
      </c>
      <c r="D120" s="75">
        <v>31</v>
      </c>
      <c r="E120" s="74">
        <v>46508</v>
      </c>
      <c r="F120" s="74">
        <v>46539</v>
      </c>
      <c r="H120">
        <v>19.97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6.5" hidden="1" x14ac:dyDescent="0.35">
      <c r="A121" s="1"/>
      <c r="B121" s="74">
        <v>46539</v>
      </c>
      <c r="C121">
        <v>177</v>
      </c>
      <c r="D121" s="75">
        <v>30</v>
      </c>
      <c r="E121" s="74">
        <v>46539</v>
      </c>
      <c r="F121" s="74">
        <v>46569</v>
      </c>
      <c r="H121">
        <v>19.97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6.5" hidden="1" x14ac:dyDescent="0.35">
      <c r="A122" s="1"/>
      <c r="B122" s="74">
        <v>46569</v>
      </c>
      <c r="C122">
        <v>178</v>
      </c>
      <c r="D122" s="75">
        <v>31</v>
      </c>
      <c r="E122" s="74">
        <v>46569</v>
      </c>
      <c r="F122" s="74">
        <v>46600</v>
      </c>
      <c r="H122">
        <v>19.97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6.5" hidden="1" x14ac:dyDescent="0.35">
      <c r="A123" s="1"/>
      <c r="B123" s="74">
        <v>46600</v>
      </c>
      <c r="C123">
        <v>179</v>
      </c>
      <c r="D123" s="75">
        <v>31</v>
      </c>
      <c r="E123" s="74">
        <v>46600</v>
      </c>
      <c r="F123" s="74">
        <v>46631</v>
      </c>
      <c r="H123">
        <v>19.97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6.5" hidden="1" x14ac:dyDescent="0.35">
      <c r="A124" s="1"/>
      <c r="B124" s="74">
        <v>46631</v>
      </c>
      <c r="C124">
        <v>180</v>
      </c>
      <c r="D124" s="75">
        <v>30</v>
      </c>
      <c r="E124" s="74">
        <v>46631</v>
      </c>
      <c r="F124" s="74">
        <v>46661</v>
      </c>
      <c r="H124">
        <v>19.97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6.5" hidden="1" x14ac:dyDescent="0.35">
      <c r="A125" s="1"/>
      <c r="B125" s="74">
        <v>46661</v>
      </c>
      <c r="C125">
        <v>181</v>
      </c>
      <c r="D125" s="75">
        <v>31</v>
      </c>
      <c r="E125" s="74">
        <v>46661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6.5" hidden="1" x14ac:dyDescent="0.35">
      <c r="A126" s="1"/>
      <c r="B126" s="1"/>
      <c r="C126" s="1"/>
      <c r="D126" s="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6.5" hidden="1" x14ac:dyDescent="0.35">
      <c r="A127" s="1"/>
      <c r="B127" s="1"/>
      <c r="C127" s="1"/>
      <c r="D127" s="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6.5" hidden="1" x14ac:dyDescent="0.35">
      <c r="A128" s="1"/>
      <c r="B128" s="1"/>
      <c r="C128" s="1"/>
      <c r="D128" s="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6.5" hidden="1" x14ac:dyDescent="0.35">
      <c r="A129" s="1"/>
      <c r="B129" s="1"/>
      <c r="C129" s="1"/>
      <c r="D129" s="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6.5" hidden="1" x14ac:dyDescent="0.35">
      <c r="A130" s="1"/>
      <c r="B130" s="1"/>
      <c r="C130" s="1"/>
      <c r="D130" s="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6.5" hidden="1" x14ac:dyDescent="0.35">
      <c r="A131" s="1"/>
      <c r="B131" s="1"/>
      <c r="C131" s="1"/>
      <c r="D131" s="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6.5" hidden="1" x14ac:dyDescent="0.35">
      <c r="A132" s="1"/>
      <c r="B132" s="1"/>
      <c r="C132" s="1"/>
      <c r="D132" s="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6.5" hidden="1" x14ac:dyDescent="0.35">
      <c r="A133" s="1"/>
      <c r="B133" s="1"/>
      <c r="C133" s="1"/>
      <c r="D133" s="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6.5" hidden="1" x14ac:dyDescent="0.35">
      <c r="A134" s="1"/>
      <c r="B134" s="1"/>
      <c r="C134" s="1"/>
      <c r="D134" s="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6.5" hidden="1" x14ac:dyDescent="0.35">
      <c r="A135" s="1"/>
      <c r="B135" s="1"/>
      <c r="C135" s="1"/>
      <c r="D135" s="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6.5" hidden="1" x14ac:dyDescent="0.35">
      <c r="A136" s="1"/>
      <c r="B136" s="1"/>
      <c r="C136" s="1"/>
      <c r="D136" s="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6.5" hidden="1" x14ac:dyDescent="0.35">
      <c r="A137" s="1"/>
      <c r="B137" s="1"/>
      <c r="C137" s="1"/>
      <c r="D137" s="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6.5" hidden="1" x14ac:dyDescent="0.35">
      <c r="A138" s="1"/>
      <c r="B138" s="1"/>
      <c r="C138" s="1"/>
      <c r="D138" s="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6.5" hidden="1" x14ac:dyDescent="0.35">
      <c r="A139" s="1"/>
      <c r="B139" s="1"/>
      <c r="C139" s="1"/>
      <c r="D139" s="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6.5" hidden="1" x14ac:dyDescent="0.35">
      <c r="A140" s="1"/>
      <c r="B140" s="1"/>
      <c r="C140" s="1"/>
      <c r="D140" s="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6.5" hidden="1" x14ac:dyDescent="0.35">
      <c r="A141" s="1"/>
      <c r="B141" s="1"/>
      <c r="C141" s="1"/>
      <c r="D141" s="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6.5" hidden="1" x14ac:dyDescent="0.35">
      <c r="A142" s="1"/>
      <c r="B142" s="1"/>
      <c r="C142" s="1"/>
      <c r="D142" s="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6.5" hidden="1" x14ac:dyDescent="0.35">
      <c r="A143" s="1"/>
      <c r="B143" s="1"/>
      <c r="C143" s="1"/>
      <c r="D143" s="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6.5" hidden="1" x14ac:dyDescent="0.35">
      <c r="A144" s="1"/>
      <c r="B144" s="1"/>
      <c r="C144" s="1"/>
      <c r="D144" s="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6.5" hidden="1" x14ac:dyDescent="0.35">
      <c r="A145" s="1"/>
      <c r="B145" s="1"/>
      <c r="C145" s="1"/>
      <c r="D145" s="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6.5" hidden="1" x14ac:dyDescent="0.35">
      <c r="A146" s="1"/>
      <c r="B146" s="1"/>
      <c r="C146" s="1"/>
      <c r="D146" s="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6.5" hidden="1" x14ac:dyDescent="0.35">
      <c r="A147" s="1"/>
      <c r="B147" s="1"/>
      <c r="C147" s="1"/>
      <c r="D147" s="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6.5" hidden="1" x14ac:dyDescent="0.35">
      <c r="A148" s="1"/>
      <c r="B148" s="1"/>
      <c r="C148" s="1"/>
      <c r="D148" s="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6.5" hidden="1" x14ac:dyDescent="0.35">
      <c r="A149" s="1"/>
      <c r="B149" s="1"/>
      <c r="C149" s="1"/>
      <c r="D149" s="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6.5" hidden="1" x14ac:dyDescent="0.35">
      <c r="A150" s="1"/>
      <c r="B150" s="1"/>
      <c r="C150" s="1"/>
      <c r="D150" s="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6.5" hidden="1" x14ac:dyDescent="0.35">
      <c r="A151" s="1"/>
      <c r="B151" s="1"/>
      <c r="C151" s="1"/>
      <c r="D151" s="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6.5" hidden="1" x14ac:dyDescent="0.35">
      <c r="A152" s="1"/>
      <c r="B152" s="1"/>
      <c r="C152" s="1"/>
      <c r="D152" s="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6.5" hidden="1" x14ac:dyDescent="0.35">
      <c r="A153" s="1"/>
      <c r="B153" s="1"/>
      <c r="C153" s="1"/>
      <c r="D153" s="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6.5" hidden="1" x14ac:dyDescent="0.35">
      <c r="A154" s="1"/>
      <c r="B154" s="1"/>
      <c r="C154" s="1"/>
      <c r="D154" s="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6.5" hidden="1" x14ac:dyDescent="0.35">
      <c r="A155" s="1"/>
      <c r="B155" s="1"/>
      <c r="C155" s="1"/>
      <c r="D155" s="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6.5" hidden="1" x14ac:dyDescent="0.35">
      <c r="A156" s="1"/>
      <c r="B156" s="1"/>
      <c r="C156" s="1"/>
      <c r="D156" s="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6.5" hidden="1" x14ac:dyDescent="0.35">
      <c r="A157" s="1"/>
      <c r="B157" s="1"/>
      <c r="C157" s="1"/>
      <c r="D157" s="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6.5" hidden="1" x14ac:dyDescent="0.35">
      <c r="A158" s="1"/>
      <c r="B158" s="1"/>
      <c r="C158" s="1"/>
      <c r="D158" s="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6.5" hidden="1" x14ac:dyDescent="0.35">
      <c r="A159" s="1"/>
      <c r="B159" s="1"/>
      <c r="C159" s="1"/>
      <c r="D159" s="1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6.5" hidden="1" x14ac:dyDescent="0.35">
      <c r="A160" s="1"/>
      <c r="B160" s="1"/>
      <c r="C160" s="1"/>
      <c r="D160" s="1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6.5" hidden="1" x14ac:dyDescent="0.35">
      <c r="A161" s="1"/>
      <c r="B161" s="1"/>
      <c r="C161" s="1"/>
      <c r="D161" s="1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6.5" hidden="1" x14ac:dyDescent="0.35">
      <c r="A162" s="1"/>
      <c r="B162" s="1"/>
      <c r="C162" s="1"/>
      <c r="D162" s="1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6.5" hidden="1" x14ac:dyDescent="0.35">
      <c r="A163" s="1"/>
      <c r="B163" s="1"/>
      <c r="C163" s="1"/>
      <c r="D163" s="1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6.5" hidden="1" x14ac:dyDescent="0.35">
      <c r="A164" s="1"/>
      <c r="B164" s="1"/>
      <c r="C164" s="1"/>
      <c r="D164" s="1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6.5" hidden="1" x14ac:dyDescent="0.35">
      <c r="A165" s="1"/>
      <c r="B165" s="1"/>
      <c r="C165" s="1"/>
      <c r="D165" s="1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6.5" hidden="1" x14ac:dyDescent="0.35">
      <c r="A166" s="1"/>
      <c r="B166" s="1"/>
      <c r="C166" s="1"/>
      <c r="D166" s="1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6.5" hidden="1" x14ac:dyDescent="0.35">
      <c r="A167" s="1"/>
      <c r="B167" s="74"/>
      <c r="D167" s="77"/>
      <c r="E167" s="74"/>
      <c r="F167" s="78"/>
      <c r="G167" s="7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6.5" hidden="1" x14ac:dyDescent="0.35">
      <c r="A168" s="1"/>
      <c r="B168" s="74">
        <v>41183</v>
      </c>
      <c r="C168">
        <v>1</v>
      </c>
      <c r="D168" s="77">
        <v>31</v>
      </c>
      <c r="E168" s="74"/>
      <c r="F168" s="78"/>
      <c r="G168" s="7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6.5" hidden="1" x14ac:dyDescent="0.35">
      <c r="A169" s="1"/>
      <c r="B169" s="74">
        <v>41214</v>
      </c>
      <c r="C169">
        <v>2</v>
      </c>
      <c r="D169" s="77">
        <v>30</v>
      </c>
      <c r="E169" s="74"/>
      <c r="F169" s="78"/>
      <c r="G169" s="7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6.5" hidden="1" x14ac:dyDescent="0.35">
      <c r="A170" s="1"/>
      <c r="B170" s="74">
        <v>41244</v>
      </c>
      <c r="C170">
        <v>3</v>
      </c>
      <c r="D170" s="77">
        <v>31</v>
      </c>
      <c r="E170" s="74"/>
      <c r="F170" s="78"/>
      <c r="G170" s="7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6.5" hidden="1" x14ac:dyDescent="0.35">
      <c r="A171" s="1"/>
      <c r="B171" s="74">
        <v>41275</v>
      </c>
      <c r="C171">
        <v>4</v>
      </c>
      <c r="D171" s="77">
        <v>31</v>
      </c>
      <c r="E171" s="74"/>
      <c r="F171" s="78"/>
      <c r="G171" s="7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6.5" hidden="1" x14ac:dyDescent="0.35">
      <c r="A172" s="1"/>
      <c r="B172" s="74">
        <v>41306</v>
      </c>
      <c r="C172">
        <v>5</v>
      </c>
      <c r="D172" s="77">
        <v>28</v>
      </c>
      <c r="E172" s="74"/>
      <c r="F172" s="78"/>
      <c r="G172" s="7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6.5" hidden="1" x14ac:dyDescent="0.35">
      <c r="A173" s="1"/>
      <c r="B173" s="74">
        <v>41334</v>
      </c>
      <c r="C173">
        <v>6</v>
      </c>
      <c r="D173" s="77">
        <v>31</v>
      </c>
      <c r="E173" s="74"/>
      <c r="F173" s="78"/>
      <c r="G173" s="7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6.5" hidden="1" x14ac:dyDescent="0.35">
      <c r="A174" s="1"/>
      <c r="B174" s="74">
        <v>41365</v>
      </c>
      <c r="C174">
        <v>7</v>
      </c>
      <c r="D174" s="77">
        <v>30</v>
      </c>
      <c r="E174" s="74"/>
      <c r="F174" s="78"/>
      <c r="G174" s="7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6.5" hidden="1" x14ac:dyDescent="0.35">
      <c r="A175" s="1"/>
      <c r="B175" s="74">
        <v>41395</v>
      </c>
      <c r="C175">
        <v>8</v>
      </c>
      <c r="D175" s="77">
        <v>31</v>
      </c>
      <c r="E175" s="74"/>
      <c r="F175" s="78"/>
      <c r="G175" s="7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6.5" hidden="1" x14ac:dyDescent="0.35">
      <c r="A176" s="1"/>
      <c r="B176" s="74">
        <v>41426</v>
      </c>
      <c r="C176">
        <v>9</v>
      </c>
      <c r="D176" s="77">
        <v>30</v>
      </c>
      <c r="E176" s="74"/>
      <c r="F176" s="78"/>
      <c r="G176" s="7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6.5" hidden="1" x14ac:dyDescent="0.35">
      <c r="A177" s="1"/>
      <c r="B177" s="74">
        <v>41456</v>
      </c>
      <c r="C177">
        <v>10</v>
      </c>
      <c r="D177" s="77">
        <v>31</v>
      </c>
      <c r="E177" s="74"/>
      <c r="F177" s="78"/>
      <c r="G177" s="7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6.5" hidden="1" x14ac:dyDescent="0.35">
      <c r="A178" s="1"/>
      <c r="B178" s="74">
        <v>41487</v>
      </c>
      <c r="C178">
        <v>11</v>
      </c>
      <c r="D178" s="77">
        <v>31</v>
      </c>
      <c r="E178" s="74"/>
      <c r="F178" s="78"/>
      <c r="G178" s="7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6.5" hidden="1" x14ac:dyDescent="0.35">
      <c r="A179" s="1"/>
      <c r="B179" s="74">
        <v>41518</v>
      </c>
      <c r="C179">
        <v>12</v>
      </c>
      <c r="D179" s="77">
        <v>30</v>
      </c>
      <c r="E179" s="74"/>
      <c r="F179" s="78"/>
      <c r="G179" s="7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6.5" hidden="1" x14ac:dyDescent="0.35">
      <c r="A180" s="1"/>
      <c r="B180" s="74">
        <v>41548</v>
      </c>
      <c r="C180">
        <v>13</v>
      </c>
      <c r="D180" s="77">
        <v>31</v>
      </c>
      <c r="E180" s="74"/>
      <c r="F180" s="78"/>
      <c r="G180" s="7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6.5" hidden="1" x14ac:dyDescent="0.35">
      <c r="A181" s="1"/>
      <c r="B181" s="74">
        <v>41579</v>
      </c>
      <c r="C181">
        <v>14</v>
      </c>
      <c r="D181" s="77">
        <v>30</v>
      </c>
      <c r="E181" s="74"/>
      <c r="F181" s="78"/>
      <c r="G181" s="7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6.5" hidden="1" x14ac:dyDescent="0.35">
      <c r="A182" s="1"/>
      <c r="B182" s="74">
        <v>41609</v>
      </c>
      <c r="C182">
        <v>15</v>
      </c>
      <c r="D182" s="77">
        <v>31</v>
      </c>
      <c r="E182" s="74"/>
      <c r="F182" s="78"/>
      <c r="G182" s="7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6.5" hidden="1" x14ac:dyDescent="0.35">
      <c r="A183" s="1"/>
      <c r="B183" s="74">
        <v>41640</v>
      </c>
      <c r="C183">
        <v>16</v>
      </c>
      <c r="D183" s="77">
        <v>31</v>
      </c>
      <c r="E183" s="74"/>
      <c r="F183" s="78"/>
      <c r="G183" s="7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6.5" hidden="1" x14ac:dyDescent="0.35">
      <c r="A184" s="1"/>
      <c r="B184" s="74">
        <v>41671</v>
      </c>
      <c r="C184">
        <v>17</v>
      </c>
      <c r="D184" s="77">
        <v>28</v>
      </c>
      <c r="E184" s="74"/>
      <c r="F184" s="78"/>
      <c r="G184" s="7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6.5" hidden="1" x14ac:dyDescent="0.35">
      <c r="A185" s="1"/>
      <c r="B185" s="74">
        <v>41699</v>
      </c>
      <c r="C185">
        <v>18</v>
      </c>
      <c r="D185" s="77">
        <v>31</v>
      </c>
      <c r="E185" s="74"/>
      <c r="F185" s="78"/>
      <c r="G185" s="7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6.5" hidden="1" x14ac:dyDescent="0.35">
      <c r="A186" s="1"/>
      <c r="B186" s="74">
        <v>41730</v>
      </c>
      <c r="C186">
        <v>19</v>
      </c>
      <c r="D186" s="77">
        <v>30</v>
      </c>
      <c r="E186" s="74"/>
      <c r="F186" s="78"/>
      <c r="G186" s="7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6.5" hidden="1" x14ac:dyDescent="0.35">
      <c r="A187" s="1"/>
      <c r="B187" s="74">
        <v>41760</v>
      </c>
      <c r="C187">
        <v>20</v>
      </c>
      <c r="D187" s="77">
        <v>31</v>
      </c>
      <c r="E187" s="74"/>
      <c r="F187" s="78"/>
      <c r="G187" s="7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6.5" hidden="1" x14ac:dyDescent="0.35">
      <c r="A188" s="1"/>
      <c r="B188" s="74">
        <v>41791</v>
      </c>
      <c r="C188">
        <v>21</v>
      </c>
      <c r="D188" s="77">
        <v>30</v>
      </c>
      <c r="E188" s="74"/>
      <c r="F188" s="78"/>
      <c r="G188" s="7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6.5" hidden="1" x14ac:dyDescent="0.35">
      <c r="A189" s="1"/>
      <c r="B189" s="74">
        <v>41821</v>
      </c>
      <c r="C189">
        <v>22</v>
      </c>
      <c r="D189" s="77">
        <v>31</v>
      </c>
      <c r="E189" s="74"/>
      <c r="F189" s="78"/>
      <c r="G189" s="7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6.5" hidden="1" x14ac:dyDescent="0.35">
      <c r="A190" s="1"/>
      <c r="B190" s="74">
        <v>41852</v>
      </c>
      <c r="C190">
        <v>23</v>
      </c>
      <c r="D190" s="77">
        <v>31</v>
      </c>
      <c r="E190" s="74"/>
      <c r="F190" s="78"/>
      <c r="G190" s="7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6.5" hidden="1" x14ac:dyDescent="0.35">
      <c r="A191" s="1"/>
      <c r="B191" s="74">
        <v>41883</v>
      </c>
      <c r="C191">
        <v>24</v>
      </c>
      <c r="D191" s="77">
        <v>30</v>
      </c>
      <c r="E191" s="74"/>
      <c r="F191" s="78"/>
      <c r="G191" s="7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6.5" hidden="1" x14ac:dyDescent="0.35">
      <c r="A192" s="1"/>
      <c r="B192" s="74">
        <v>41913</v>
      </c>
      <c r="C192">
        <v>25</v>
      </c>
      <c r="D192" s="77">
        <v>31</v>
      </c>
      <c r="E192" s="74"/>
      <c r="F192" s="78"/>
      <c r="G192" s="7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6.5" hidden="1" x14ac:dyDescent="0.35">
      <c r="A193" s="1"/>
      <c r="B193" s="74">
        <v>41944</v>
      </c>
      <c r="C193">
        <v>26</v>
      </c>
      <c r="D193" s="77">
        <v>30</v>
      </c>
      <c r="E193" s="74"/>
      <c r="F193" s="78"/>
      <c r="G193" s="7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6.5" hidden="1" x14ac:dyDescent="0.35">
      <c r="A194" s="1"/>
      <c r="B194" s="74">
        <v>41974</v>
      </c>
      <c r="C194">
        <v>27</v>
      </c>
      <c r="D194" s="77">
        <v>31</v>
      </c>
      <c r="E194" s="74"/>
      <c r="F194" s="78"/>
      <c r="G194" s="7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6.5" hidden="1" x14ac:dyDescent="0.35">
      <c r="A195" s="1"/>
      <c r="B195" s="74">
        <v>42005</v>
      </c>
      <c r="C195">
        <v>28</v>
      </c>
      <c r="D195" s="77">
        <v>31</v>
      </c>
      <c r="E195" s="74"/>
      <c r="F195" s="78"/>
      <c r="G195" s="7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6.5" hidden="1" x14ac:dyDescent="0.35">
      <c r="A196" s="1"/>
      <c r="B196" s="74">
        <v>42036</v>
      </c>
      <c r="C196">
        <v>29</v>
      </c>
      <c r="D196" s="77">
        <v>28</v>
      </c>
      <c r="E196" s="74"/>
      <c r="F196" s="78"/>
      <c r="G196" s="7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6.5" hidden="1" x14ac:dyDescent="0.35">
      <c r="A197" s="1"/>
      <c r="B197" s="74">
        <v>42064</v>
      </c>
      <c r="C197">
        <v>30</v>
      </c>
      <c r="D197" s="77">
        <v>31</v>
      </c>
      <c r="E197" s="74"/>
      <c r="F197" s="78"/>
      <c r="G197" s="7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6.5" hidden="1" x14ac:dyDescent="0.35">
      <c r="A198" s="1"/>
      <c r="B198" s="74">
        <v>42095</v>
      </c>
      <c r="C198">
        <v>31</v>
      </c>
      <c r="D198" s="77">
        <v>30</v>
      </c>
      <c r="E198" s="74"/>
      <c r="F198" s="78"/>
      <c r="G198" s="7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6.5" hidden="1" x14ac:dyDescent="0.35">
      <c r="A199" s="1"/>
      <c r="B199" s="74">
        <v>42125</v>
      </c>
      <c r="C199">
        <v>32</v>
      </c>
      <c r="D199" s="77">
        <v>31</v>
      </c>
      <c r="E199" s="74"/>
      <c r="F199" s="78"/>
      <c r="G199" s="7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6.5" hidden="1" x14ac:dyDescent="0.35">
      <c r="A200" s="1"/>
      <c r="B200" s="74">
        <v>42156</v>
      </c>
      <c r="C200">
        <v>33</v>
      </c>
      <c r="D200" s="77">
        <v>30</v>
      </c>
      <c r="E200" s="74"/>
      <c r="F200" s="78"/>
      <c r="G200" s="7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6.5" hidden="1" x14ac:dyDescent="0.35">
      <c r="A201" s="1"/>
      <c r="B201" s="74">
        <v>42186</v>
      </c>
      <c r="C201">
        <v>34</v>
      </c>
      <c r="D201" s="77">
        <v>31</v>
      </c>
      <c r="E201" s="74"/>
      <c r="F201" s="78"/>
      <c r="G201" s="7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6.5" hidden="1" x14ac:dyDescent="0.35">
      <c r="A202" s="1"/>
      <c r="B202" s="74">
        <v>42217</v>
      </c>
      <c r="C202">
        <v>35</v>
      </c>
      <c r="D202" s="77">
        <v>31</v>
      </c>
      <c r="E202" s="74"/>
      <c r="F202" s="78"/>
      <c r="G202" s="7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6.5" hidden="1" x14ac:dyDescent="0.35">
      <c r="A203" s="1"/>
      <c r="B203" s="74">
        <v>42248</v>
      </c>
      <c r="C203">
        <v>36</v>
      </c>
      <c r="D203" s="77">
        <v>30</v>
      </c>
      <c r="E203" s="74"/>
      <c r="F203" s="78"/>
      <c r="G203" s="7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6.5" hidden="1" x14ac:dyDescent="0.35">
      <c r="A204" s="1"/>
      <c r="B204" s="74">
        <v>42278</v>
      </c>
      <c r="C204">
        <v>37</v>
      </c>
      <c r="D204" s="77">
        <v>31</v>
      </c>
      <c r="E204" s="74"/>
      <c r="F204" s="78"/>
      <c r="G204" s="7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6.5" hidden="1" x14ac:dyDescent="0.35">
      <c r="A205" s="1"/>
      <c r="B205" s="74">
        <v>42309</v>
      </c>
      <c r="C205">
        <v>38</v>
      </c>
      <c r="D205" s="77">
        <v>30</v>
      </c>
      <c r="E205" s="74"/>
      <c r="F205" s="78"/>
      <c r="G205" s="7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6.5" hidden="1" x14ac:dyDescent="0.35">
      <c r="A206" s="1"/>
      <c r="B206" s="74">
        <v>42339</v>
      </c>
      <c r="C206">
        <v>39</v>
      </c>
      <c r="D206" s="77">
        <v>31</v>
      </c>
      <c r="E206" s="74"/>
      <c r="F206" s="78"/>
      <c r="G206" s="7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6.5" hidden="1" x14ac:dyDescent="0.35">
      <c r="A207" s="1"/>
      <c r="B207" s="74">
        <v>42370</v>
      </c>
      <c r="C207">
        <v>40</v>
      </c>
      <c r="D207" s="77">
        <v>31</v>
      </c>
      <c r="E207" s="74"/>
      <c r="F207" s="78"/>
      <c r="G207" s="7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6.5" hidden="1" x14ac:dyDescent="0.35">
      <c r="A208" s="1"/>
      <c r="B208" s="74">
        <v>42401</v>
      </c>
      <c r="C208">
        <v>41</v>
      </c>
      <c r="D208" s="77">
        <v>29</v>
      </c>
      <c r="E208" s="74"/>
      <c r="F208" s="78"/>
      <c r="G208" s="7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6.5" hidden="1" x14ac:dyDescent="0.35">
      <c r="A209" s="1"/>
      <c r="B209" s="74">
        <v>42430</v>
      </c>
      <c r="C209">
        <v>42</v>
      </c>
      <c r="D209" s="77">
        <v>31</v>
      </c>
      <c r="E209" s="74"/>
      <c r="F209" s="78"/>
      <c r="G209" s="7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6.5" hidden="1" x14ac:dyDescent="0.35">
      <c r="A210" s="1"/>
      <c r="B210" s="74">
        <v>42461</v>
      </c>
      <c r="C210">
        <v>43</v>
      </c>
      <c r="D210" s="77">
        <v>30</v>
      </c>
      <c r="E210" s="74"/>
      <c r="F210" s="78"/>
      <c r="G210" s="7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6.5" hidden="1" x14ac:dyDescent="0.35">
      <c r="A211" s="1"/>
      <c r="B211" s="74">
        <v>42491</v>
      </c>
      <c r="C211">
        <v>44</v>
      </c>
      <c r="D211" s="77">
        <v>31</v>
      </c>
      <c r="E211" s="74"/>
      <c r="F211" s="78"/>
      <c r="G211" s="7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6.5" hidden="1" x14ac:dyDescent="0.35">
      <c r="A212" s="1"/>
      <c r="B212" s="74">
        <v>42522</v>
      </c>
      <c r="C212">
        <v>45</v>
      </c>
      <c r="D212" s="77">
        <v>30</v>
      </c>
      <c r="E212" s="74"/>
      <c r="F212" s="78"/>
      <c r="G212" s="7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6.5" hidden="1" x14ac:dyDescent="0.35">
      <c r="A213" s="1"/>
      <c r="B213" s="74">
        <v>42552</v>
      </c>
      <c r="C213">
        <v>46</v>
      </c>
      <c r="D213" s="77">
        <v>31</v>
      </c>
      <c r="E213" s="74"/>
      <c r="F213" s="78"/>
      <c r="G213" s="7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6.5" hidden="1" x14ac:dyDescent="0.35">
      <c r="A214" s="1"/>
      <c r="B214" s="74">
        <v>42583</v>
      </c>
      <c r="C214">
        <v>47</v>
      </c>
      <c r="D214" s="77">
        <v>31</v>
      </c>
      <c r="E214" s="74"/>
      <c r="F214" s="78"/>
      <c r="G214" s="7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6.5" hidden="1" x14ac:dyDescent="0.35">
      <c r="A215" s="1"/>
      <c r="B215" s="74">
        <v>42614</v>
      </c>
      <c r="C215">
        <v>48</v>
      </c>
      <c r="D215" s="77">
        <v>30</v>
      </c>
      <c r="E215" s="74"/>
      <c r="F215" s="78"/>
      <c r="G215" s="7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6.5" hidden="1" x14ac:dyDescent="0.35">
      <c r="A216" s="1"/>
      <c r="B216" s="74">
        <v>42644</v>
      </c>
      <c r="C216">
        <v>49</v>
      </c>
      <c r="D216" s="77">
        <v>31</v>
      </c>
      <c r="E216" s="74"/>
      <c r="F216" s="78"/>
      <c r="G216" s="7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6.5" hidden="1" x14ac:dyDescent="0.35">
      <c r="A217" s="1"/>
      <c r="B217" s="74">
        <v>42675</v>
      </c>
      <c r="C217">
        <v>50</v>
      </c>
      <c r="D217" s="77">
        <v>30</v>
      </c>
      <c r="E217" s="74"/>
      <c r="F217" s="78"/>
      <c r="G217" s="7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6.5" hidden="1" x14ac:dyDescent="0.35">
      <c r="A218" s="1"/>
      <c r="B218" s="74">
        <v>42705</v>
      </c>
      <c r="C218">
        <v>51</v>
      </c>
      <c r="D218" s="77">
        <v>31</v>
      </c>
      <c r="E218" s="74"/>
      <c r="F218" s="78"/>
      <c r="G218" s="7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6.5" hidden="1" x14ac:dyDescent="0.35">
      <c r="A219" s="1"/>
      <c r="B219" s="74">
        <v>42736</v>
      </c>
      <c r="C219">
        <v>52</v>
      </c>
      <c r="D219" s="77">
        <v>31</v>
      </c>
      <c r="E219" s="74"/>
      <c r="F219" s="78"/>
      <c r="G219" s="7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6.5" hidden="1" x14ac:dyDescent="0.35">
      <c r="A220" s="1"/>
      <c r="B220" s="74">
        <v>42767</v>
      </c>
      <c r="C220">
        <v>53</v>
      </c>
      <c r="D220" s="77">
        <v>28</v>
      </c>
      <c r="E220" s="74"/>
      <c r="F220" s="78"/>
      <c r="G220" s="7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6.5" hidden="1" x14ac:dyDescent="0.35">
      <c r="A221" s="1"/>
      <c r="B221" s="74">
        <v>42795</v>
      </c>
      <c r="C221">
        <v>54</v>
      </c>
      <c r="D221" s="77">
        <v>31</v>
      </c>
      <c r="E221" s="74"/>
      <c r="F221" s="78"/>
      <c r="G221" s="7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6.5" hidden="1" x14ac:dyDescent="0.35">
      <c r="A222" s="1"/>
      <c r="B222" s="74">
        <v>42826</v>
      </c>
      <c r="C222">
        <v>55</v>
      </c>
      <c r="D222" s="77">
        <v>30</v>
      </c>
      <c r="E222" s="74"/>
      <c r="F222" s="78"/>
      <c r="G222" s="7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6.5" hidden="1" x14ac:dyDescent="0.35">
      <c r="A223" s="1"/>
      <c r="B223" s="74">
        <v>42856</v>
      </c>
      <c r="C223">
        <v>56</v>
      </c>
      <c r="D223" s="77">
        <v>31</v>
      </c>
      <c r="E223" s="74"/>
      <c r="F223" s="78"/>
      <c r="G223" s="7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6.5" hidden="1" x14ac:dyDescent="0.35">
      <c r="A224" s="1"/>
      <c r="B224" s="74">
        <v>42887</v>
      </c>
      <c r="C224">
        <v>57</v>
      </c>
      <c r="D224" s="77">
        <v>30</v>
      </c>
      <c r="E224" s="74"/>
      <c r="F224" s="78"/>
      <c r="G224" s="7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6.5" hidden="1" x14ac:dyDescent="0.35">
      <c r="A225" s="1"/>
      <c r="B225" s="74">
        <v>42917</v>
      </c>
      <c r="C225">
        <v>58</v>
      </c>
      <c r="D225" s="77">
        <v>31</v>
      </c>
      <c r="E225" s="74"/>
      <c r="F225" s="78"/>
      <c r="G225" s="7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6.5" hidden="1" x14ac:dyDescent="0.35">
      <c r="A226" s="1"/>
      <c r="B226" s="74">
        <v>42948</v>
      </c>
      <c r="C226">
        <v>59</v>
      </c>
      <c r="D226" s="77">
        <v>31</v>
      </c>
      <c r="E226" s="74"/>
      <c r="F226" s="78"/>
      <c r="G226" s="7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6.5" hidden="1" x14ac:dyDescent="0.35">
      <c r="A227" s="1"/>
      <c r="B227" s="74">
        <v>42979</v>
      </c>
      <c r="C227">
        <v>60</v>
      </c>
      <c r="D227" s="77">
        <v>30</v>
      </c>
      <c r="E227" s="74"/>
      <c r="F227" s="78"/>
      <c r="G227" s="7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6.5" hidden="1" x14ac:dyDescent="0.35">
      <c r="A228" s="1"/>
      <c r="B228" s="74">
        <v>43009</v>
      </c>
      <c r="C228">
        <v>61</v>
      </c>
      <c r="D228" s="77">
        <v>31</v>
      </c>
      <c r="E228" s="74"/>
      <c r="F228" s="7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6.5" hidden="1" x14ac:dyDescent="0.35">
      <c r="A229" s="1"/>
      <c r="B229" s="74">
        <v>43040</v>
      </c>
      <c r="C229">
        <v>62</v>
      </c>
      <c r="D229" s="77">
        <v>30</v>
      </c>
      <c r="E229" s="74"/>
      <c r="F229" s="7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6.5" hidden="1" x14ac:dyDescent="0.35">
      <c r="A230" s="1"/>
      <c r="B230" s="74">
        <v>43070</v>
      </c>
      <c r="C230">
        <v>63</v>
      </c>
      <c r="D230" s="77">
        <v>31</v>
      </c>
      <c r="E230" s="74"/>
      <c r="F230" s="7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6.5" hidden="1" x14ac:dyDescent="0.35">
      <c r="A231" s="1"/>
      <c r="B231" s="74">
        <v>43101</v>
      </c>
      <c r="C231">
        <v>64</v>
      </c>
      <c r="D231" s="77">
        <v>31</v>
      </c>
      <c r="E231" s="74"/>
      <c r="F231" s="7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6.5" hidden="1" x14ac:dyDescent="0.35">
      <c r="A232" s="1"/>
      <c r="B232" s="74">
        <v>43132</v>
      </c>
      <c r="C232">
        <v>65</v>
      </c>
      <c r="D232" s="77">
        <v>28</v>
      </c>
      <c r="E232" s="74"/>
      <c r="F232" s="7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6.5" hidden="1" x14ac:dyDescent="0.35">
      <c r="A233" s="1"/>
      <c r="B233" s="74">
        <v>43160</v>
      </c>
      <c r="C233">
        <v>66</v>
      </c>
      <c r="D233" s="77">
        <v>31</v>
      </c>
      <c r="E233" s="74"/>
      <c r="F233" s="7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6.5" hidden="1" x14ac:dyDescent="0.35">
      <c r="A234" s="1"/>
      <c r="B234" s="74">
        <v>43191</v>
      </c>
      <c r="C234">
        <v>67</v>
      </c>
      <c r="D234" s="77">
        <v>30</v>
      </c>
      <c r="E234" s="74"/>
      <c r="F234" s="7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6.5" hidden="1" x14ac:dyDescent="0.35">
      <c r="A235" s="1"/>
      <c r="B235" s="74">
        <v>43221</v>
      </c>
      <c r="C235">
        <v>68</v>
      </c>
      <c r="D235" s="77">
        <v>31</v>
      </c>
      <c r="E235" s="74"/>
      <c r="F235" s="7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6.5" hidden="1" x14ac:dyDescent="0.35">
      <c r="A236" s="1"/>
      <c r="B236" s="74">
        <v>43252</v>
      </c>
      <c r="C236">
        <v>69</v>
      </c>
      <c r="D236" s="77">
        <v>30</v>
      </c>
      <c r="E236" s="74"/>
      <c r="F236" s="7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6.5" hidden="1" x14ac:dyDescent="0.35">
      <c r="A237" s="1"/>
      <c r="B237" s="74">
        <v>43282</v>
      </c>
      <c r="C237">
        <v>70</v>
      </c>
      <c r="D237" s="77">
        <v>31</v>
      </c>
      <c r="E237" s="74"/>
      <c r="F237" s="7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6.5" hidden="1" x14ac:dyDescent="0.35">
      <c r="A238" s="1"/>
      <c r="B238" s="74">
        <v>43313</v>
      </c>
      <c r="C238">
        <v>71</v>
      </c>
      <c r="D238" s="77">
        <v>31</v>
      </c>
      <c r="E238" s="74"/>
      <c r="F238" s="7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6.5" hidden="1" x14ac:dyDescent="0.35">
      <c r="A239" s="1"/>
      <c r="B239" s="74">
        <v>43344</v>
      </c>
      <c r="C239">
        <v>72</v>
      </c>
      <c r="D239" s="77">
        <v>30</v>
      </c>
      <c r="E239" s="74"/>
      <c r="F239" s="7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6.5" hidden="1" x14ac:dyDescent="0.35">
      <c r="A240" s="1"/>
      <c r="B240" s="74">
        <v>43374</v>
      </c>
      <c r="C240">
        <v>73</v>
      </c>
      <c r="D240" s="77">
        <v>31</v>
      </c>
      <c r="E240" s="74"/>
      <c r="F240" s="7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6.5" hidden="1" x14ac:dyDescent="0.35">
      <c r="A241" s="1"/>
      <c r="B241" s="74">
        <v>43405</v>
      </c>
      <c r="C241">
        <v>74</v>
      </c>
      <c r="D241" s="77">
        <v>30</v>
      </c>
      <c r="E241" s="74"/>
      <c r="F241" s="7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6.5" hidden="1" x14ac:dyDescent="0.35">
      <c r="A242" s="1"/>
      <c r="B242" s="74">
        <v>43435</v>
      </c>
      <c r="C242">
        <v>75</v>
      </c>
      <c r="D242" s="77">
        <v>31</v>
      </c>
      <c r="E242" s="74"/>
      <c r="F242" s="7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6.5" hidden="1" x14ac:dyDescent="0.35">
      <c r="A243" s="1"/>
      <c r="B243" s="74">
        <v>43466</v>
      </c>
      <c r="C243">
        <v>76</v>
      </c>
      <c r="D243" s="77">
        <v>31</v>
      </c>
      <c r="E243" s="74"/>
      <c r="F243" s="7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6.5" hidden="1" x14ac:dyDescent="0.35">
      <c r="A244" s="1"/>
      <c r="B244" s="74">
        <v>43497</v>
      </c>
      <c r="C244">
        <v>77</v>
      </c>
      <c r="D244" s="77">
        <v>28</v>
      </c>
      <c r="E244" s="74"/>
      <c r="F244" s="7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6.5" hidden="1" x14ac:dyDescent="0.35">
      <c r="A245" s="1"/>
      <c r="B245" s="74">
        <v>43525</v>
      </c>
      <c r="C245">
        <v>78</v>
      </c>
      <c r="D245" s="77">
        <v>31</v>
      </c>
      <c r="E245" s="74"/>
      <c r="F245" s="7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6.5" hidden="1" x14ac:dyDescent="0.35">
      <c r="A246" s="1"/>
      <c r="B246" s="74">
        <v>43556</v>
      </c>
      <c r="C246">
        <v>79</v>
      </c>
      <c r="D246" s="77">
        <v>30</v>
      </c>
      <c r="E246" s="74"/>
      <c r="F246" s="7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6.5" hidden="1" x14ac:dyDescent="0.35">
      <c r="A247" s="1"/>
      <c r="B247" s="74">
        <v>43586</v>
      </c>
      <c r="C247">
        <v>80</v>
      </c>
      <c r="D247" s="77">
        <v>31</v>
      </c>
      <c r="E247" s="74"/>
      <c r="F247" s="7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6.5" hidden="1" x14ac:dyDescent="0.35">
      <c r="A248" s="1"/>
      <c r="B248" s="74">
        <v>43617</v>
      </c>
      <c r="C248">
        <v>81</v>
      </c>
      <c r="D248" s="77">
        <v>30</v>
      </c>
      <c r="E248" s="74"/>
      <c r="F248" s="7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6.5" hidden="1" x14ac:dyDescent="0.35">
      <c r="A249" s="1"/>
      <c r="B249" s="74">
        <v>43647</v>
      </c>
      <c r="C249">
        <v>82</v>
      </c>
      <c r="D249" s="77">
        <v>31</v>
      </c>
      <c r="E249" s="74"/>
      <c r="F249" s="7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6.5" hidden="1" x14ac:dyDescent="0.35">
      <c r="A250" s="1"/>
      <c r="B250" s="74">
        <v>43678</v>
      </c>
      <c r="C250">
        <v>83</v>
      </c>
      <c r="D250" s="77">
        <v>31</v>
      </c>
      <c r="E250" s="74"/>
      <c r="F250" s="7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6.5" hidden="1" x14ac:dyDescent="0.35">
      <c r="A251" s="1"/>
      <c r="B251" s="74">
        <v>43709</v>
      </c>
      <c r="C251">
        <v>84</v>
      </c>
      <c r="D251" s="77">
        <v>30</v>
      </c>
      <c r="E251" s="74"/>
      <c r="F251" s="7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6.5" hidden="1" x14ac:dyDescent="0.35">
      <c r="A252" s="1"/>
      <c r="B252" s="74">
        <v>43739</v>
      </c>
      <c r="C252">
        <v>85</v>
      </c>
      <c r="D252" s="77">
        <v>31</v>
      </c>
      <c r="E252" s="74"/>
      <c r="F252" s="7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6.5" hidden="1" x14ac:dyDescent="0.35">
      <c r="A253" s="1"/>
      <c r="B253" s="74">
        <v>43770</v>
      </c>
      <c r="C253">
        <v>86</v>
      </c>
      <c r="D253" s="77">
        <v>30</v>
      </c>
      <c r="E253" s="74"/>
      <c r="F253" s="7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6.5" hidden="1" x14ac:dyDescent="0.35">
      <c r="A254" s="1"/>
      <c r="B254" s="74">
        <v>43800</v>
      </c>
      <c r="C254">
        <v>87</v>
      </c>
      <c r="D254" s="77">
        <v>31</v>
      </c>
      <c r="E254" s="74"/>
      <c r="F254" s="7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6.5" hidden="1" x14ac:dyDescent="0.35">
      <c r="A255" s="1"/>
      <c r="B255" s="74">
        <v>43831</v>
      </c>
      <c r="C255">
        <v>88</v>
      </c>
      <c r="D255" s="77">
        <v>31</v>
      </c>
      <c r="E255" s="74"/>
      <c r="F255" s="7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6.5" hidden="1" x14ac:dyDescent="0.35">
      <c r="A256" s="1"/>
      <c r="B256" s="74">
        <v>43862</v>
      </c>
      <c r="C256">
        <v>89</v>
      </c>
      <c r="D256" s="77">
        <v>29</v>
      </c>
      <c r="E256" s="74"/>
      <c r="F256" s="7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6.5" hidden="1" x14ac:dyDescent="0.35">
      <c r="A257" s="1"/>
      <c r="B257" s="74">
        <v>43891</v>
      </c>
      <c r="C257">
        <v>90</v>
      </c>
      <c r="D257" s="77">
        <v>31</v>
      </c>
      <c r="E257" s="74"/>
      <c r="F257" s="7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6.5" hidden="1" x14ac:dyDescent="0.35">
      <c r="A258" s="1"/>
      <c r="B258" s="74">
        <v>43922</v>
      </c>
      <c r="C258">
        <v>91</v>
      </c>
      <c r="D258" s="77">
        <v>30</v>
      </c>
      <c r="E258" s="74"/>
      <c r="F258" s="7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6.5" hidden="1" x14ac:dyDescent="0.35">
      <c r="A259" s="1"/>
      <c r="B259" s="74">
        <v>43952</v>
      </c>
      <c r="C259">
        <v>92</v>
      </c>
      <c r="D259" s="77">
        <v>31</v>
      </c>
      <c r="E259" s="74"/>
      <c r="F259" s="7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6.5" hidden="1" x14ac:dyDescent="0.35">
      <c r="A260" s="1"/>
      <c r="B260" s="74">
        <v>43983</v>
      </c>
      <c r="C260">
        <v>93</v>
      </c>
      <c r="D260" s="77">
        <v>30</v>
      </c>
      <c r="E260" s="74"/>
      <c r="F260" s="7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6.5" hidden="1" x14ac:dyDescent="0.35">
      <c r="A261" s="1"/>
      <c r="B261" s="74">
        <v>44013</v>
      </c>
      <c r="C261">
        <v>94</v>
      </c>
      <c r="D261" s="77">
        <v>31</v>
      </c>
      <c r="E261" s="74"/>
      <c r="F261" s="7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6.5" hidden="1" x14ac:dyDescent="0.35">
      <c r="A262" s="1"/>
      <c r="B262" s="74">
        <v>44044</v>
      </c>
      <c r="C262">
        <v>95</v>
      </c>
      <c r="D262" s="77">
        <v>31</v>
      </c>
      <c r="E262" s="74"/>
      <c r="F262" s="7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6.5" hidden="1" x14ac:dyDescent="0.35">
      <c r="A263" s="1"/>
      <c r="B263" s="74">
        <v>44075</v>
      </c>
      <c r="C263">
        <v>96</v>
      </c>
      <c r="D263" s="77">
        <v>30</v>
      </c>
      <c r="E263" s="74"/>
      <c r="F263" s="7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6.5" hidden="1" x14ac:dyDescent="0.35">
      <c r="A264" s="1"/>
      <c r="B264" s="74">
        <v>44105</v>
      </c>
      <c r="C264">
        <v>97</v>
      </c>
      <c r="D264" s="77">
        <v>31</v>
      </c>
      <c r="E264" s="74"/>
      <c r="F264" s="7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6.5" hidden="1" x14ac:dyDescent="0.35">
      <c r="A265" s="1"/>
      <c r="B265" s="74">
        <v>44136</v>
      </c>
      <c r="C265">
        <v>98</v>
      </c>
      <c r="D265" s="77">
        <v>30</v>
      </c>
      <c r="E265" s="74"/>
      <c r="F265" s="7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6.5" hidden="1" x14ac:dyDescent="0.35">
      <c r="A266" s="1"/>
      <c r="B266" s="74">
        <v>44166</v>
      </c>
      <c r="C266">
        <v>99</v>
      </c>
      <c r="D266" s="77">
        <v>31</v>
      </c>
      <c r="E266" s="74"/>
      <c r="F266" s="7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6.5" hidden="1" x14ac:dyDescent="0.35">
      <c r="A267" s="1"/>
      <c r="B267" s="74">
        <v>44197</v>
      </c>
      <c r="C267">
        <v>100</v>
      </c>
      <c r="D267" s="77">
        <v>31</v>
      </c>
      <c r="E267" s="74"/>
      <c r="F267" s="7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6.5" hidden="1" x14ac:dyDescent="0.35">
      <c r="A268" s="1"/>
      <c r="B268" s="74">
        <v>44228</v>
      </c>
      <c r="C268">
        <v>101</v>
      </c>
      <c r="D268" s="77">
        <v>28</v>
      </c>
      <c r="E268" s="74"/>
      <c r="F268" s="7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6.5" hidden="1" x14ac:dyDescent="0.35">
      <c r="A269" s="1"/>
      <c r="B269" s="74">
        <v>44256</v>
      </c>
      <c r="C269">
        <v>102</v>
      </c>
      <c r="D269" s="77">
        <v>31</v>
      </c>
      <c r="E269" s="74"/>
      <c r="F269" s="7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6.5" hidden="1" x14ac:dyDescent="0.35">
      <c r="A270" s="1"/>
      <c r="B270" s="74">
        <v>44287</v>
      </c>
      <c r="C270">
        <v>103</v>
      </c>
      <c r="D270" s="77">
        <v>30</v>
      </c>
      <c r="E270" s="74"/>
      <c r="F270" s="7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6.5" hidden="1" x14ac:dyDescent="0.35">
      <c r="A271" s="1"/>
      <c r="B271" s="74">
        <v>44317</v>
      </c>
      <c r="C271">
        <v>104</v>
      </c>
      <c r="D271" s="77">
        <v>31</v>
      </c>
      <c r="E271" s="74"/>
      <c r="F271" s="7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6.5" hidden="1" x14ac:dyDescent="0.35">
      <c r="A272" s="1"/>
      <c r="B272" s="74">
        <v>44348</v>
      </c>
      <c r="C272">
        <v>105</v>
      </c>
      <c r="D272" s="77">
        <v>30</v>
      </c>
      <c r="E272" s="74"/>
      <c r="F272" s="7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6.5" hidden="1" x14ac:dyDescent="0.35">
      <c r="A273" s="1"/>
      <c r="B273" s="74">
        <v>44378</v>
      </c>
      <c r="C273">
        <v>106</v>
      </c>
      <c r="D273" s="77">
        <v>31</v>
      </c>
      <c r="E273" s="74"/>
      <c r="F273" s="7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6.5" hidden="1" x14ac:dyDescent="0.35">
      <c r="A274" s="1"/>
      <c r="B274" s="74">
        <v>44409</v>
      </c>
      <c r="C274">
        <v>107</v>
      </c>
      <c r="D274" s="77">
        <v>31</v>
      </c>
      <c r="E274" s="74"/>
      <c r="F274" s="7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6.5" hidden="1" x14ac:dyDescent="0.35">
      <c r="A275" s="1"/>
      <c r="B275" s="74">
        <v>44440</v>
      </c>
      <c r="C275">
        <v>108</v>
      </c>
      <c r="D275" s="77">
        <v>30</v>
      </c>
      <c r="E275" s="74"/>
      <c r="F275" s="7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6.5" hidden="1" x14ac:dyDescent="0.35">
      <c r="A276" s="1"/>
      <c r="B276" s="74">
        <v>44470</v>
      </c>
      <c r="C276">
        <v>109</v>
      </c>
      <c r="D276" s="77">
        <v>31</v>
      </c>
      <c r="E276" s="74"/>
      <c r="F276" s="7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6.5" hidden="1" x14ac:dyDescent="0.35">
      <c r="A277" s="1"/>
      <c r="B277" s="74">
        <v>44501</v>
      </c>
      <c r="C277">
        <v>110</v>
      </c>
      <c r="D277" s="77">
        <v>30</v>
      </c>
      <c r="E277" s="74"/>
      <c r="F277" s="7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6.5" hidden="1" x14ac:dyDescent="0.35">
      <c r="A278" s="1"/>
      <c r="B278" s="74">
        <v>44531</v>
      </c>
      <c r="C278">
        <v>111</v>
      </c>
      <c r="D278" s="77">
        <v>31</v>
      </c>
      <c r="E278" s="74"/>
      <c r="F278" s="7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6.5" hidden="1" x14ac:dyDescent="0.35">
      <c r="A279" s="1"/>
      <c r="B279" s="74">
        <v>44562</v>
      </c>
      <c r="C279">
        <v>112</v>
      </c>
      <c r="D279" s="77">
        <v>31</v>
      </c>
      <c r="E279" s="74"/>
      <c r="F279" s="7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6.5" hidden="1" x14ac:dyDescent="0.35">
      <c r="A280" s="1"/>
      <c r="B280" s="74">
        <v>44593</v>
      </c>
      <c r="C280">
        <v>113</v>
      </c>
      <c r="D280" s="77">
        <v>28</v>
      </c>
      <c r="E280" s="74"/>
      <c r="F280" s="7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6.5" hidden="1" x14ac:dyDescent="0.35">
      <c r="A281" s="1"/>
      <c r="B281" s="74">
        <v>44621</v>
      </c>
      <c r="C281">
        <v>114</v>
      </c>
      <c r="D281" s="77">
        <v>31</v>
      </c>
      <c r="E281" s="74"/>
      <c r="F281" s="7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6.5" hidden="1" x14ac:dyDescent="0.35">
      <c r="A282" s="1"/>
      <c r="B282" s="74">
        <v>44652</v>
      </c>
      <c r="C282">
        <v>115</v>
      </c>
      <c r="D282" s="77">
        <v>30</v>
      </c>
      <c r="E282" s="74"/>
      <c r="F282" s="78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6.5" hidden="1" x14ac:dyDescent="0.35">
      <c r="A283" s="1"/>
      <c r="B283" s="74">
        <v>44682</v>
      </c>
      <c r="C283">
        <v>116</v>
      </c>
      <c r="D283" s="77">
        <v>31</v>
      </c>
      <c r="E283" s="74"/>
      <c r="F283" s="78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6.5" hidden="1" x14ac:dyDescent="0.35">
      <c r="A284" s="1"/>
      <c r="B284" s="74">
        <v>44713</v>
      </c>
      <c r="C284">
        <v>117</v>
      </c>
      <c r="D284" s="77">
        <v>30</v>
      </c>
      <c r="E284" s="74"/>
      <c r="F284" s="78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6.5" hidden="1" x14ac:dyDescent="0.35">
      <c r="A285" s="1"/>
      <c r="B285" s="74">
        <v>44743</v>
      </c>
      <c r="C285">
        <v>118</v>
      </c>
      <c r="D285" s="77">
        <v>31</v>
      </c>
      <c r="E285" s="74"/>
      <c r="F285" s="78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6.5" hidden="1" x14ac:dyDescent="0.35">
      <c r="A286" s="1"/>
      <c r="B286" s="74">
        <v>44774</v>
      </c>
      <c r="C286">
        <v>119</v>
      </c>
      <c r="D286" s="77">
        <v>31</v>
      </c>
      <c r="E286" s="74"/>
      <c r="F286" s="78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6.5" hidden="1" x14ac:dyDescent="0.35">
      <c r="A287" s="1"/>
      <c r="B287" s="74">
        <v>44805</v>
      </c>
      <c r="C287">
        <v>120</v>
      </c>
      <c r="D287" s="77">
        <v>30</v>
      </c>
      <c r="E287" s="74">
        <v>44835</v>
      </c>
      <c r="F287">
        <v>526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6.5" hidden="1" x14ac:dyDescent="0.35">
      <c r="A288" s="1"/>
      <c r="B288" s="74">
        <v>44835</v>
      </c>
      <c r="C288">
        <v>121</v>
      </c>
      <c r="D288" s="77">
        <v>31</v>
      </c>
      <c r="E288" s="74">
        <v>44866</v>
      </c>
      <c r="F288">
        <v>556</v>
      </c>
      <c r="G288">
        <v>7.44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6.5" hidden="1" x14ac:dyDescent="0.35">
      <c r="A289" s="1"/>
      <c r="B289" s="74">
        <v>44866</v>
      </c>
      <c r="C289">
        <v>122</v>
      </c>
      <c r="D289" s="77">
        <v>30</v>
      </c>
      <c r="E289" s="74">
        <v>44896</v>
      </c>
      <c r="F289">
        <v>556</v>
      </c>
      <c r="G289">
        <v>7.44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6.5" hidden="1" x14ac:dyDescent="0.35">
      <c r="A290" s="1"/>
      <c r="B290" s="74">
        <v>44896</v>
      </c>
      <c r="C290">
        <v>123</v>
      </c>
      <c r="D290" s="77">
        <v>31</v>
      </c>
      <c r="E290" s="74">
        <v>44927</v>
      </c>
      <c r="F290">
        <v>556</v>
      </c>
      <c r="G290">
        <v>7.44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6.5" hidden="1" x14ac:dyDescent="0.35">
      <c r="A291" s="1"/>
      <c r="B291" s="74">
        <v>44927</v>
      </c>
      <c r="C291">
        <v>124</v>
      </c>
      <c r="D291" s="77">
        <v>31</v>
      </c>
      <c r="E291" s="74">
        <v>44958</v>
      </c>
      <c r="F291">
        <v>588</v>
      </c>
      <c r="G291">
        <v>9.4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6.5" hidden="1" x14ac:dyDescent="0.35">
      <c r="A292" s="1"/>
      <c r="B292" s="74">
        <v>44958</v>
      </c>
      <c r="C292">
        <v>125</v>
      </c>
      <c r="D292" s="77">
        <v>28</v>
      </c>
      <c r="E292" s="74">
        <v>44986</v>
      </c>
      <c r="F292">
        <v>588</v>
      </c>
      <c r="G292">
        <v>9.4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6.5" hidden="1" x14ac:dyDescent="0.35">
      <c r="A293" s="1"/>
      <c r="B293" s="74">
        <v>44986</v>
      </c>
      <c r="C293">
        <v>126</v>
      </c>
      <c r="D293" s="77">
        <v>31</v>
      </c>
      <c r="E293" s="74">
        <v>45017</v>
      </c>
      <c r="F293">
        <v>588</v>
      </c>
      <c r="G293">
        <v>9.4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6.5" hidden="1" x14ac:dyDescent="0.35">
      <c r="A294" s="1"/>
      <c r="B294" s="74">
        <v>45017</v>
      </c>
      <c r="C294">
        <v>127</v>
      </c>
      <c r="D294" s="77">
        <v>30</v>
      </c>
      <c r="E294" s="74">
        <v>45047</v>
      </c>
      <c r="F294">
        <v>596</v>
      </c>
      <c r="G294">
        <v>9.9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6.5" hidden="1" x14ac:dyDescent="0.35">
      <c r="A295" s="1"/>
      <c r="B295" s="74">
        <v>45047</v>
      </c>
      <c r="C295">
        <v>128</v>
      </c>
      <c r="D295" s="77">
        <v>31</v>
      </c>
      <c r="E295" s="74">
        <v>45078</v>
      </c>
      <c r="F295">
        <v>596</v>
      </c>
      <c r="G295">
        <v>9.9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6.5" hidden="1" x14ac:dyDescent="0.35">
      <c r="A296" s="1"/>
      <c r="B296" s="74">
        <v>45078</v>
      </c>
      <c r="C296">
        <v>129</v>
      </c>
      <c r="D296" s="77">
        <v>30</v>
      </c>
      <c r="E296" s="74">
        <v>45108</v>
      </c>
      <c r="F296">
        <v>596</v>
      </c>
      <c r="G296">
        <v>9.9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6.5" hidden="1" x14ac:dyDescent="0.35">
      <c r="A297" s="1"/>
      <c r="B297" s="74">
        <v>45108</v>
      </c>
      <c r="C297">
        <v>130</v>
      </c>
      <c r="D297" s="77">
        <v>31</v>
      </c>
      <c r="E297" s="74">
        <v>45139</v>
      </c>
      <c r="F297">
        <v>632</v>
      </c>
      <c r="G297">
        <v>12.07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6.5" hidden="1" x14ac:dyDescent="0.35">
      <c r="A298" s="1"/>
      <c r="B298" s="74">
        <v>45139</v>
      </c>
      <c r="C298">
        <v>131</v>
      </c>
      <c r="D298" s="77">
        <v>31</v>
      </c>
      <c r="E298" s="74">
        <v>45170</v>
      </c>
      <c r="F298">
        <v>632</v>
      </c>
      <c r="G298">
        <v>12.07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6.5" hidden="1" x14ac:dyDescent="0.35">
      <c r="A299" s="1"/>
      <c r="B299" s="74">
        <v>45170</v>
      </c>
      <c r="C299">
        <v>132</v>
      </c>
      <c r="D299" s="77">
        <v>30</v>
      </c>
      <c r="E299" s="74">
        <v>45200</v>
      </c>
      <c r="F299">
        <v>632</v>
      </c>
      <c r="G299">
        <v>12.07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6.5" hidden="1" x14ac:dyDescent="0.35">
      <c r="A300" s="1"/>
      <c r="B300" s="74">
        <v>45200</v>
      </c>
      <c r="C300">
        <v>133</v>
      </c>
      <c r="D300" s="77">
        <v>31</v>
      </c>
      <c r="E300" s="74">
        <v>45231</v>
      </c>
      <c r="F300">
        <v>693</v>
      </c>
      <c r="G300">
        <v>15.77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6.5" hidden="1" x14ac:dyDescent="0.35">
      <c r="A301" s="1"/>
      <c r="B301" s="74">
        <v>45231</v>
      </c>
      <c r="C301">
        <v>134</v>
      </c>
      <c r="D301" s="77">
        <v>30</v>
      </c>
      <c r="E301" s="74">
        <v>45261</v>
      </c>
      <c r="F301">
        <v>693</v>
      </c>
      <c r="G301">
        <v>15.77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6.5" hidden="1" x14ac:dyDescent="0.35">
      <c r="A302" s="1"/>
      <c r="B302" s="74">
        <v>45261</v>
      </c>
      <c r="C302">
        <v>135</v>
      </c>
      <c r="D302" s="77">
        <v>31</v>
      </c>
      <c r="E302" s="74">
        <v>45292</v>
      </c>
      <c r="F302">
        <v>693</v>
      </c>
      <c r="G302">
        <v>15.77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6.5" hidden="1" x14ac:dyDescent="0.35">
      <c r="A303" s="1"/>
      <c r="B303" s="74">
        <v>45292</v>
      </c>
      <c r="C303">
        <v>136</v>
      </c>
      <c r="D303" s="77">
        <v>31</v>
      </c>
      <c r="E303" s="74">
        <v>45323</v>
      </c>
      <c r="F303">
        <v>693</v>
      </c>
      <c r="G303">
        <v>15.73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6.5" hidden="1" x14ac:dyDescent="0.35">
      <c r="A304" s="1"/>
      <c r="B304" s="74">
        <v>45323</v>
      </c>
      <c r="C304">
        <v>137</v>
      </c>
      <c r="D304">
        <v>29</v>
      </c>
      <c r="E304" s="74">
        <v>45352</v>
      </c>
      <c r="F304">
        <v>693</v>
      </c>
      <c r="G304">
        <v>15.73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6.5" hidden="1" x14ac:dyDescent="0.35">
      <c r="A305" s="1"/>
      <c r="B305" s="74">
        <v>45352</v>
      </c>
      <c r="C305">
        <v>138</v>
      </c>
      <c r="D305" s="77">
        <v>31</v>
      </c>
      <c r="E305" s="74">
        <v>45383</v>
      </c>
      <c r="F305">
        <v>693</v>
      </c>
      <c r="G305">
        <v>15.73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6.5" hidden="1" x14ac:dyDescent="0.35">
      <c r="A306" s="1"/>
      <c r="B306" s="74">
        <v>45383</v>
      </c>
      <c r="C306">
        <v>139</v>
      </c>
      <c r="D306" s="77">
        <v>30</v>
      </c>
      <c r="E306" s="74">
        <v>45413</v>
      </c>
      <c r="F306">
        <v>693</v>
      </c>
      <c r="G306">
        <v>15.97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6.5" hidden="1" x14ac:dyDescent="0.35">
      <c r="A307" s="1"/>
      <c r="B307" s="74">
        <v>45413</v>
      </c>
      <c r="C307">
        <v>140</v>
      </c>
      <c r="D307" s="77">
        <v>31</v>
      </c>
      <c r="E307" s="74">
        <v>45444</v>
      </c>
      <c r="F307">
        <v>693</v>
      </c>
      <c r="G307">
        <v>15.97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6.5" hidden="1" x14ac:dyDescent="0.35">
      <c r="A308" s="1"/>
      <c r="B308" s="74">
        <v>45444</v>
      </c>
      <c r="C308">
        <v>141</v>
      </c>
      <c r="D308" s="77">
        <v>30</v>
      </c>
      <c r="E308" s="74">
        <v>45474</v>
      </c>
      <c r="F308">
        <v>693</v>
      </c>
      <c r="G308">
        <v>15.97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6.5" hidden="1" x14ac:dyDescent="0.35">
      <c r="A309" s="1"/>
      <c r="B309" s="74">
        <v>45474</v>
      </c>
      <c r="C309">
        <v>142</v>
      </c>
      <c r="D309" s="77">
        <v>31</v>
      </c>
      <c r="E309" s="74">
        <v>45505</v>
      </c>
      <c r="F309">
        <v>693</v>
      </c>
      <c r="G309">
        <v>17.2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6.5" hidden="1" x14ac:dyDescent="0.35">
      <c r="A310" s="1"/>
      <c r="B310" s="74">
        <v>45505</v>
      </c>
      <c r="C310">
        <v>143</v>
      </c>
      <c r="D310" s="77">
        <v>31</v>
      </c>
      <c r="E310" s="74">
        <v>45536</v>
      </c>
      <c r="F310">
        <v>693</v>
      </c>
      <c r="G310">
        <v>17.2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6.5" hidden="1" x14ac:dyDescent="0.35">
      <c r="A311" s="1"/>
      <c r="B311" s="74">
        <v>45536</v>
      </c>
      <c r="C311">
        <v>144</v>
      </c>
      <c r="D311" s="77">
        <v>30</v>
      </c>
      <c r="E311" s="74">
        <v>45566</v>
      </c>
      <c r="F311">
        <v>693</v>
      </c>
      <c r="G311">
        <v>17.2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6.5" hidden="1" x14ac:dyDescent="0.35">
      <c r="A312" s="1"/>
      <c r="B312" s="74">
        <v>45566</v>
      </c>
      <c r="C312">
        <v>145</v>
      </c>
      <c r="D312" s="77">
        <v>31</v>
      </c>
      <c r="E312" s="74">
        <v>45597</v>
      </c>
      <c r="F312">
        <v>693</v>
      </c>
      <c r="G312">
        <v>19.829999999999998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6.5" hidden="1" x14ac:dyDescent="0.35">
      <c r="A313" s="1"/>
      <c r="B313" s="74">
        <v>45597</v>
      </c>
      <c r="C313">
        <v>146</v>
      </c>
      <c r="D313" s="77">
        <v>30</v>
      </c>
      <c r="E313" s="74">
        <v>45627</v>
      </c>
      <c r="F313">
        <v>693</v>
      </c>
      <c r="G313">
        <v>19.829999999999998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6.5" hidden="1" x14ac:dyDescent="0.35">
      <c r="A314" s="1"/>
      <c r="B314" s="74">
        <v>45627</v>
      </c>
      <c r="C314">
        <v>147</v>
      </c>
      <c r="D314" s="77">
        <v>31</v>
      </c>
      <c r="E314" s="74">
        <v>45658</v>
      </c>
      <c r="F314">
        <v>693</v>
      </c>
      <c r="G314">
        <v>19.829999999999998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6.5" hidden="1" x14ac:dyDescent="0.35">
      <c r="A315" s="1"/>
      <c r="B315" s="74">
        <v>45658</v>
      </c>
      <c r="C315">
        <v>148</v>
      </c>
      <c r="D315" s="77">
        <v>31</v>
      </c>
      <c r="E315" s="74">
        <v>45689</v>
      </c>
      <c r="F315">
        <v>693</v>
      </c>
      <c r="G315">
        <v>19.829999999999998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6.5" hidden="1" x14ac:dyDescent="0.35">
      <c r="A316" s="1"/>
      <c r="B316" s="74">
        <v>45689</v>
      </c>
      <c r="C316">
        <v>149</v>
      </c>
      <c r="D316" s="77">
        <v>28</v>
      </c>
      <c r="E316" s="74">
        <v>45717</v>
      </c>
      <c r="F316">
        <v>693</v>
      </c>
      <c r="G316">
        <v>19.829999999999998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6.5" hidden="1" x14ac:dyDescent="0.35">
      <c r="A317" s="1"/>
      <c r="B317" s="74">
        <v>45717</v>
      </c>
      <c r="C317">
        <v>150</v>
      </c>
      <c r="D317" s="77">
        <v>31</v>
      </c>
      <c r="E317" s="74">
        <v>45748</v>
      </c>
      <c r="F317">
        <v>693</v>
      </c>
      <c r="G317">
        <v>19.829999999999998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6.5" hidden="1" x14ac:dyDescent="0.35">
      <c r="A318" s="1"/>
      <c r="B318" s="74">
        <v>45748</v>
      </c>
      <c r="C318">
        <v>151</v>
      </c>
      <c r="D318" s="77">
        <v>30</v>
      </c>
      <c r="E318" s="74">
        <v>45778</v>
      </c>
      <c r="F318">
        <v>693</v>
      </c>
      <c r="G318">
        <v>19.829999999999998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6.5" hidden="1" x14ac:dyDescent="0.35">
      <c r="A319" s="1"/>
      <c r="B319" s="74">
        <v>45778</v>
      </c>
      <c r="C319">
        <v>152</v>
      </c>
      <c r="D319" s="77">
        <v>31</v>
      </c>
      <c r="E319" s="74">
        <v>45809</v>
      </c>
      <c r="F319">
        <v>693</v>
      </c>
      <c r="G319">
        <v>19.829999999999998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6.5" hidden="1" x14ac:dyDescent="0.35">
      <c r="A320" s="1"/>
      <c r="B320" s="74">
        <v>45809</v>
      </c>
      <c r="C320">
        <v>153</v>
      </c>
      <c r="D320" s="77">
        <v>30</v>
      </c>
      <c r="E320" s="74">
        <v>45839</v>
      </c>
      <c r="F320">
        <v>693</v>
      </c>
      <c r="G320">
        <v>19.829999999999998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6.5" hidden="1" x14ac:dyDescent="0.35">
      <c r="A321" s="1"/>
      <c r="B321" s="74">
        <v>45839</v>
      </c>
      <c r="C321">
        <v>154</v>
      </c>
      <c r="D321" s="77">
        <v>31</v>
      </c>
      <c r="E321" s="74">
        <v>45870</v>
      </c>
      <c r="F321">
        <v>693</v>
      </c>
      <c r="G321">
        <v>19.829999999999998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6.5" hidden="1" x14ac:dyDescent="0.35">
      <c r="A322" s="1"/>
      <c r="B322" s="74">
        <v>45870</v>
      </c>
      <c r="C322">
        <v>155</v>
      </c>
      <c r="D322" s="77">
        <v>31</v>
      </c>
      <c r="E322" s="74">
        <v>45901</v>
      </c>
      <c r="F322">
        <v>693</v>
      </c>
      <c r="G322">
        <v>19.829999999999998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6.5" hidden="1" x14ac:dyDescent="0.35">
      <c r="A323" s="1"/>
      <c r="B323" s="74">
        <v>45901</v>
      </c>
      <c r="C323">
        <v>156</v>
      </c>
      <c r="D323" s="77">
        <v>30</v>
      </c>
      <c r="E323" s="74">
        <v>45931</v>
      </c>
      <c r="F323">
        <v>693</v>
      </c>
      <c r="G323">
        <v>19.829999999999998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6.5" hidden="1" x14ac:dyDescent="0.35">
      <c r="A324" s="1"/>
      <c r="B324" s="74">
        <v>45931</v>
      </c>
      <c r="C324">
        <v>157</v>
      </c>
      <c r="D324" s="77">
        <v>31</v>
      </c>
      <c r="E324" s="74">
        <v>45962</v>
      </c>
      <c r="F324">
        <v>693</v>
      </c>
      <c r="G324">
        <v>19.829999999999998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6.5" hidden="1" x14ac:dyDescent="0.35">
      <c r="A325" s="1"/>
      <c r="B325" s="74">
        <v>45962</v>
      </c>
      <c r="C325">
        <v>158</v>
      </c>
      <c r="D325" s="77">
        <v>30</v>
      </c>
      <c r="E325" s="74">
        <v>45992</v>
      </c>
      <c r="F325">
        <v>693</v>
      </c>
      <c r="G325">
        <v>19.829999999999998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6.5" hidden="1" x14ac:dyDescent="0.35">
      <c r="A326" s="1"/>
      <c r="B326" s="74">
        <v>45992</v>
      </c>
      <c r="C326">
        <v>159</v>
      </c>
      <c r="D326" s="77">
        <v>31</v>
      </c>
      <c r="E326" s="74">
        <v>46023</v>
      </c>
      <c r="F326">
        <v>693</v>
      </c>
      <c r="G326">
        <v>19.829999999999998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6.5" hidden="1" x14ac:dyDescent="0.35">
      <c r="A327" s="1"/>
      <c r="B327" s="1"/>
      <c r="C327" s="1"/>
      <c r="D327" s="1"/>
      <c r="E327" s="74">
        <v>46054</v>
      </c>
      <c r="F327">
        <v>693</v>
      </c>
      <c r="G327">
        <v>19.829999999999998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6.5" hidden="1" x14ac:dyDescent="0.35">
      <c r="A328" s="1"/>
      <c r="B328" s="1"/>
      <c r="C328" s="1"/>
      <c r="D328" s="1"/>
      <c r="E328" s="74">
        <v>46082</v>
      </c>
      <c r="F328">
        <v>693</v>
      </c>
      <c r="G328">
        <v>19.829999999999998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6.5" hidden="1" x14ac:dyDescent="0.35">
      <c r="A329" s="1"/>
      <c r="B329" s="1"/>
      <c r="C329" s="1"/>
      <c r="D329" s="1"/>
      <c r="E329" s="74">
        <v>46113</v>
      </c>
      <c r="F329">
        <v>693</v>
      </c>
      <c r="G329">
        <v>19.829999999999998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6.5" hidden="1" x14ac:dyDescent="0.35">
      <c r="A330" s="1"/>
      <c r="B330" s="1"/>
      <c r="C330" s="1"/>
      <c r="D330" s="1"/>
      <c r="E330" s="74">
        <v>46143</v>
      </c>
      <c r="F330">
        <v>693</v>
      </c>
      <c r="G330">
        <v>19.829999999999998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6.5" hidden="1" x14ac:dyDescent="0.35">
      <c r="A331" s="1"/>
      <c r="B331" s="1"/>
      <c r="C331" s="1"/>
      <c r="D331" s="1"/>
      <c r="E331" s="74">
        <v>46174</v>
      </c>
      <c r="F331">
        <v>693</v>
      </c>
      <c r="G331">
        <v>19.829999999999998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6.5" hidden="1" x14ac:dyDescent="0.35">
      <c r="A332" s="1"/>
      <c r="B332" s="1"/>
      <c r="C332" s="1"/>
      <c r="D332" s="1"/>
      <c r="E332" s="74">
        <v>46204</v>
      </c>
      <c r="F332">
        <v>693</v>
      </c>
      <c r="G332">
        <v>19.829999999999998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6.5" hidden="1" x14ac:dyDescent="0.35">
      <c r="A333" s="1"/>
      <c r="B333" s="1"/>
      <c r="C333" s="1"/>
      <c r="D333" s="1"/>
      <c r="E333" s="74">
        <v>46235</v>
      </c>
      <c r="F333">
        <v>693</v>
      </c>
      <c r="G333">
        <v>19.829999999999998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6.5" hidden="1" x14ac:dyDescent="0.35">
      <c r="A334" s="1"/>
      <c r="B334" s="1"/>
      <c r="C334" s="1"/>
      <c r="D334" s="1"/>
      <c r="E334" s="74">
        <v>46266</v>
      </c>
      <c r="F334">
        <v>693</v>
      </c>
      <c r="G334">
        <v>19.829999999999998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6.5" hidden="1" x14ac:dyDescent="0.35">
      <c r="A335" s="1"/>
      <c r="B335" s="1"/>
      <c r="C335" s="1"/>
      <c r="D335" s="1"/>
      <c r="E335" s="74">
        <v>46296</v>
      </c>
      <c r="F335">
        <v>693</v>
      </c>
      <c r="G335">
        <v>19.829999999999998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6.5" hidden="1" x14ac:dyDescent="0.35">
      <c r="A336" s="1"/>
      <c r="B336" s="1"/>
      <c r="C336" s="1"/>
      <c r="D336" s="1"/>
      <c r="E336" s="74">
        <v>46327</v>
      </c>
      <c r="F336">
        <v>693</v>
      </c>
      <c r="G336">
        <v>19.829999999999998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6.5" hidden="1" x14ac:dyDescent="0.35">
      <c r="A337" s="1"/>
      <c r="B337" s="1"/>
      <c r="C337" s="1"/>
      <c r="D337" s="1"/>
      <c r="E337" s="74">
        <v>46357</v>
      </c>
      <c r="F337">
        <v>693</v>
      </c>
      <c r="G337">
        <v>19.829999999999998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6.5" hidden="1" x14ac:dyDescent="0.35">
      <c r="A338" s="1"/>
      <c r="B338" s="1"/>
      <c r="C338" s="1"/>
      <c r="D338" s="1"/>
      <c r="E338" s="74">
        <v>46388</v>
      </c>
      <c r="F338">
        <v>693</v>
      </c>
      <c r="G338">
        <v>19.829999999999998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6.5" hidden="1" x14ac:dyDescent="0.35">
      <c r="A339" s="1"/>
      <c r="B339" s="1"/>
      <c r="C339" s="1"/>
      <c r="D339" s="1"/>
      <c r="E339" s="74">
        <v>46419</v>
      </c>
      <c r="F339">
        <v>693</v>
      </c>
      <c r="G339">
        <v>19.829999999999998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6.5" hidden="1" x14ac:dyDescent="0.35">
      <c r="A340" s="1"/>
      <c r="B340" s="1"/>
      <c r="C340" s="1"/>
      <c r="D340" s="1"/>
      <c r="E340" s="74">
        <v>46447</v>
      </c>
      <c r="F340">
        <v>693</v>
      </c>
      <c r="G340">
        <v>19.829999999999998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6.5" hidden="1" x14ac:dyDescent="0.35">
      <c r="A341" s="1"/>
      <c r="B341" s="1"/>
      <c r="C341" s="1"/>
      <c r="D341" s="1"/>
      <c r="E341" s="74">
        <v>46478</v>
      </c>
      <c r="F341">
        <v>693</v>
      </c>
      <c r="G341">
        <v>19.829999999999998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6.5" hidden="1" x14ac:dyDescent="0.35">
      <c r="A342" s="1"/>
      <c r="B342" s="1"/>
      <c r="C342" s="1"/>
      <c r="D342" s="1"/>
      <c r="E342" s="74">
        <v>46508</v>
      </c>
      <c r="F342">
        <v>693</v>
      </c>
      <c r="G342">
        <v>19.829999999999998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6.5" hidden="1" x14ac:dyDescent="0.35">
      <c r="A343" s="1"/>
      <c r="B343" s="1"/>
      <c r="C343" s="1"/>
      <c r="D343" s="1"/>
      <c r="E343" s="74">
        <v>46539</v>
      </c>
      <c r="F343">
        <v>693</v>
      </c>
      <c r="G343">
        <v>19.829999999999998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6.5" hidden="1" x14ac:dyDescent="0.35">
      <c r="A344" s="1"/>
      <c r="B344" s="1"/>
      <c r="C344" s="1"/>
      <c r="D344" s="1"/>
      <c r="E344" s="74">
        <v>46569</v>
      </c>
      <c r="F344">
        <v>693</v>
      </c>
      <c r="G344">
        <v>19.829999999999998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6.5" hidden="1" x14ac:dyDescent="0.35">
      <c r="A345" s="1"/>
      <c r="B345" s="1"/>
      <c r="C345" s="1"/>
      <c r="D345" s="1"/>
      <c r="E345" s="74">
        <v>46600</v>
      </c>
      <c r="F345">
        <v>693</v>
      </c>
      <c r="G345">
        <v>19.829999999999998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6.5" hidden="1" x14ac:dyDescent="0.35">
      <c r="A346" s="1"/>
      <c r="B346" s="1"/>
      <c r="C346" s="1"/>
      <c r="D346" s="1"/>
      <c r="E346" s="74">
        <v>46631</v>
      </c>
      <c r="F346">
        <v>693</v>
      </c>
      <c r="G346">
        <v>19.829999999999998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6.5" hidden="1" x14ac:dyDescent="0.35">
      <c r="A347" s="1"/>
      <c r="B347" s="1"/>
      <c r="C347" s="1"/>
      <c r="D347" s="1"/>
      <c r="E347" s="74">
        <v>46661</v>
      </c>
      <c r="F347">
        <v>693</v>
      </c>
      <c r="G347">
        <v>19.829999999999998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6.5" hidden="1" x14ac:dyDescent="0.35">
      <c r="A348" s="1"/>
      <c r="B348" s="1"/>
      <c r="C348" s="1"/>
      <c r="D348" s="1"/>
      <c r="E348" s="3"/>
      <c r="F348" s="3"/>
      <c r="G348">
        <v>19.829999999999998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6.5" hidden="1" x14ac:dyDescent="0.35">
      <c r="A349" s="1"/>
      <c r="B349" s="1"/>
      <c r="C349" s="1"/>
      <c r="D349" s="1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6.5" hidden="1" x14ac:dyDescent="0.35">
      <c r="A350" s="1"/>
      <c r="B350" s="1"/>
      <c r="C350" s="1"/>
      <c r="D350" s="1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idden="1" x14ac:dyDescent="0.35"/>
    <row r="352" spans="1:30" hidden="1" x14ac:dyDescent="0.35"/>
    <row r="353" spans="2:8" hidden="1" x14ac:dyDescent="0.35"/>
    <row r="354" spans="2:8" hidden="1" x14ac:dyDescent="0.35"/>
    <row r="355" spans="2:8" hidden="1" x14ac:dyDescent="0.35"/>
    <row r="356" spans="2:8" hidden="1" x14ac:dyDescent="0.35"/>
    <row r="357" spans="2:8" hidden="1" x14ac:dyDescent="0.35"/>
    <row r="358" spans="2:8" hidden="1" x14ac:dyDescent="0.35"/>
    <row r="359" spans="2:8" hidden="1" x14ac:dyDescent="0.35"/>
    <row r="360" spans="2:8" hidden="1" x14ac:dyDescent="0.35"/>
    <row r="361" spans="2:8" hidden="1" x14ac:dyDescent="0.35"/>
    <row r="362" spans="2:8" hidden="1" x14ac:dyDescent="0.35"/>
    <row r="363" spans="2:8" hidden="1" x14ac:dyDescent="0.35"/>
    <row r="364" spans="2:8" hidden="1" x14ac:dyDescent="0.35">
      <c r="B364" s="74"/>
      <c r="D364" s="75"/>
      <c r="E364" s="74"/>
      <c r="F364" s="74">
        <v>41183</v>
      </c>
      <c r="G364" s="78">
        <v>510</v>
      </c>
      <c r="H364" s="78">
        <v>0</v>
      </c>
    </row>
    <row r="365" spans="2:8" hidden="1" x14ac:dyDescent="0.35">
      <c r="B365" s="74">
        <v>41183</v>
      </c>
      <c r="C365">
        <v>1</v>
      </c>
      <c r="D365" s="75">
        <v>31</v>
      </c>
      <c r="E365" s="74">
        <v>41183</v>
      </c>
      <c r="F365" s="74">
        <v>41214</v>
      </c>
      <c r="G365" s="78">
        <v>510</v>
      </c>
      <c r="H365" s="78">
        <v>109</v>
      </c>
    </row>
    <row r="366" spans="2:8" hidden="1" x14ac:dyDescent="0.35">
      <c r="B366" s="74">
        <v>41214</v>
      </c>
      <c r="C366">
        <v>2</v>
      </c>
      <c r="D366" s="75">
        <v>30</v>
      </c>
      <c r="E366" s="74">
        <v>41214</v>
      </c>
      <c r="F366" s="74">
        <v>41244</v>
      </c>
      <c r="G366" s="78">
        <v>510</v>
      </c>
      <c r="H366" s="78">
        <v>109</v>
      </c>
    </row>
    <row r="367" spans="2:8" hidden="1" x14ac:dyDescent="0.35">
      <c r="B367" s="74">
        <v>41244</v>
      </c>
      <c r="C367">
        <v>3</v>
      </c>
      <c r="D367" s="75">
        <v>31</v>
      </c>
      <c r="E367" s="74">
        <v>41244</v>
      </c>
      <c r="F367" s="74">
        <v>41275</v>
      </c>
      <c r="G367" s="78">
        <v>510</v>
      </c>
      <c r="H367" s="78">
        <v>109</v>
      </c>
    </row>
    <row r="368" spans="2:8" hidden="1" x14ac:dyDescent="0.35">
      <c r="B368" s="74">
        <v>41275</v>
      </c>
      <c r="C368">
        <v>4</v>
      </c>
      <c r="D368" s="75">
        <v>31</v>
      </c>
      <c r="E368" s="74">
        <v>41275</v>
      </c>
      <c r="F368" s="74">
        <v>41306</v>
      </c>
      <c r="G368" s="78">
        <v>535</v>
      </c>
      <c r="H368" s="78">
        <v>134</v>
      </c>
    </row>
    <row r="369" spans="2:8" hidden="1" x14ac:dyDescent="0.35">
      <c r="B369" s="74">
        <v>41306</v>
      </c>
      <c r="C369">
        <v>5</v>
      </c>
      <c r="D369" s="75">
        <v>28</v>
      </c>
      <c r="E369" s="74">
        <v>41306</v>
      </c>
      <c r="F369" s="74">
        <v>41334</v>
      </c>
      <c r="G369" s="78">
        <v>535</v>
      </c>
      <c r="H369" s="78">
        <v>134</v>
      </c>
    </row>
    <row r="370" spans="2:8" hidden="1" x14ac:dyDescent="0.35">
      <c r="B370" s="74">
        <v>41334</v>
      </c>
      <c r="C370">
        <v>6</v>
      </c>
      <c r="D370" s="75">
        <v>31</v>
      </c>
      <c r="E370" s="74">
        <v>41334</v>
      </c>
      <c r="F370" s="74">
        <v>41365</v>
      </c>
      <c r="G370" s="78">
        <v>535</v>
      </c>
      <c r="H370" s="78">
        <v>134</v>
      </c>
    </row>
    <row r="371" spans="2:8" hidden="1" x14ac:dyDescent="0.35">
      <c r="B371" s="74">
        <v>41365</v>
      </c>
      <c r="C371">
        <v>7</v>
      </c>
      <c r="D371" s="75">
        <v>30</v>
      </c>
      <c r="E371" s="74">
        <v>41365</v>
      </c>
      <c r="F371" s="74">
        <v>41395</v>
      </c>
      <c r="G371" s="78">
        <v>561</v>
      </c>
      <c r="H371" s="78">
        <v>160</v>
      </c>
    </row>
    <row r="372" spans="2:8" hidden="1" x14ac:dyDescent="0.35">
      <c r="B372" s="74">
        <v>41395</v>
      </c>
      <c r="C372">
        <v>8</v>
      </c>
      <c r="D372" s="75">
        <v>31</v>
      </c>
      <c r="E372" s="74">
        <v>41395</v>
      </c>
      <c r="F372" s="74">
        <v>41426</v>
      </c>
      <c r="G372" s="78">
        <v>561</v>
      </c>
      <c r="H372" s="78">
        <v>160</v>
      </c>
    </row>
    <row r="373" spans="2:8" hidden="1" x14ac:dyDescent="0.35">
      <c r="B373" s="74">
        <v>41426</v>
      </c>
      <c r="C373">
        <v>9</v>
      </c>
      <c r="D373" s="75">
        <v>30</v>
      </c>
      <c r="E373" s="74">
        <v>41426</v>
      </c>
      <c r="F373" s="74">
        <v>41456</v>
      </c>
      <c r="G373" s="78">
        <v>561</v>
      </c>
      <c r="H373" s="78">
        <v>160</v>
      </c>
    </row>
    <row r="374" spans="2:8" hidden="1" x14ac:dyDescent="0.35">
      <c r="B374" s="74">
        <v>41456</v>
      </c>
      <c r="C374">
        <v>10</v>
      </c>
      <c r="D374" s="75">
        <v>31</v>
      </c>
      <c r="E374" s="74">
        <v>41456</v>
      </c>
      <c r="F374" s="74">
        <v>41487</v>
      </c>
      <c r="G374" s="78">
        <v>593</v>
      </c>
      <c r="H374" s="78">
        <v>192</v>
      </c>
    </row>
    <row r="375" spans="2:8" hidden="1" x14ac:dyDescent="0.35">
      <c r="B375" s="74">
        <v>41487</v>
      </c>
      <c r="C375">
        <v>11</v>
      </c>
      <c r="D375" s="75">
        <v>31</v>
      </c>
      <c r="E375" s="74">
        <v>41487</v>
      </c>
      <c r="F375" s="74">
        <v>41518</v>
      </c>
      <c r="G375" s="78">
        <v>593</v>
      </c>
      <c r="H375" s="78">
        <v>192</v>
      </c>
    </row>
    <row r="376" spans="2:8" hidden="1" x14ac:dyDescent="0.35">
      <c r="B376" s="74">
        <v>41518</v>
      </c>
      <c r="C376">
        <v>12</v>
      </c>
      <c r="D376" s="75">
        <v>30</v>
      </c>
      <c r="E376" s="74">
        <v>41518</v>
      </c>
      <c r="F376" s="74">
        <v>41548</v>
      </c>
      <c r="G376" s="78">
        <v>593</v>
      </c>
      <c r="H376" s="78">
        <v>192</v>
      </c>
    </row>
    <row r="377" spans="2:8" hidden="1" x14ac:dyDescent="0.35">
      <c r="B377" s="74">
        <v>41548</v>
      </c>
      <c r="C377">
        <v>13</v>
      </c>
      <c r="D377" s="75">
        <v>31</v>
      </c>
      <c r="E377" s="74">
        <v>41548</v>
      </c>
      <c r="F377" s="74">
        <v>41579</v>
      </c>
      <c r="G377" s="78">
        <v>641</v>
      </c>
      <c r="H377" s="78">
        <v>240</v>
      </c>
    </row>
    <row r="378" spans="2:8" hidden="1" x14ac:dyDescent="0.35">
      <c r="B378" s="74">
        <v>41579</v>
      </c>
      <c r="C378">
        <v>14</v>
      </c>
      <c r="D378" s="75">
        <v>30</v>
      </c>
      <c r="E378" s="74">
        <v>41579</v>
      </c>
      <c r="F378" s="74">
        <v>41609</v>
      </c>
      <c r="G378" s="78">
        <v>641</v>
      </c>
      <c r="H378" s="78">
        <v>240</v>
      </c>
    </row>
    <row r="379" spans="2:8" hidden="1" x14ac:dyDescent="0.35">
      <c r="B379" s="74">
        <v>41609</v>
      </c>
      <c r="C379">
        <v>15</v>
      </c>
      <c r="D379" s="75">
        <v>31</v>
      </c>
      <c r="E379" s="74">
        <v>41609</v>
      </c>
      <c r="F379" s="74">
        <v>41640</v>
      </c>
      <c r="G379" s="78">
        <v>641</v>
      </c>
      <c r="H379" s="78">
        <v>240</v>
      </c>
    </row>
    <row r="380" spans="2:8" hidden="1" x14ac:dyDescent="0.35">
      <c r="B380" s="74">
        <v>41640</v>
      </c>
      <c r="C380">
        <v>16</v>
      </c>
      <c r="D380" s="75">
        <v>31</v>
      </c>
      <c r="E380" s="74">
        <v>41640</v>
      </c>
      <c r="F380" s="74">
        <v>41671</v>
      </c>
      <c r="G380" s="78">
        <v>666</v>
      </c>
      <c r="H380" s="78">
        <v>265</v>
      </c>
    </row>
    <row r="381" spans="2:8" hidden="1" x14ac:dyDescent="0.35">
      <c r="B381" s="74">
        <v>41671</v>
      </c>
      <c r="C381">
        <v>17</v>
      </c>
      <c r="D381" s="75">
        <v>28</v>
      </c>
      <c r="E381" s="74">
        <v>41671</v>
      </c>
      <c r="F381" s="74">
        <v>41699</v>
      </c>
      <c r="G381" s="78">
        <v>666</v>
      </c>
      <c r="H381" s="78">
        <v>265</v>
      </c>
    </row>
    <row r="382" spans="2:8" hidden="1" x14ac:dyDescent="0.35">
      <c r="B382" s="74">
        <v>41699</v>
      </c>
      <c r="C382">
        <v>18</v>
      </c>
      <c r="D382" s="75">
        <v>31</v>
      </c>
      <c r="E382" s="74">
        <v>41699</v>
      </c>
      <c r="F382" s="74">
        <v>41730</v>
      </c>
      <c r="G382" s="78">
        <v>666</v>
      </c>
      <c r="H382" s="78">
        <v>265</v>
      </c>
    </row>
    <row r="383" spans="2:8" hidden="1" x14ac:dyDescent="0.35">
      <c r="B383" s="74">
        <v>41730</v>
      </c>
      <c r="C383">
        <v>19</v>
      </c>
      <c r="D383" s="75">
        <v>30</v>
      </c>
      <c r="E383" s="74">
        <v>41730</v>
      </c>
      <c r="F383" s="74">
        <v>41760</v>
      </c>
      <c r="G383" s="78">
        <v>650</v>
      </c>
      <c r="H383" s="78">
        <v>249</v>
      </c>
    </row>
    <row r="384" spans="2:8" hidden="1" x14ac:dyDescent="0.35">
      <c r="B384" s="74">
        <v>41760</v>
      </c>
      <c r="C384">
        <v>20</v>
      </c>
      <c r="D384" s="75">
        <v>31</v>
      </c>
      <c r="E384" s="74">
        <v>41760</v>
      </c>
      <c r="F384" s="74">
        <v>41791</v>
      </c>
      <c r="G384" s="78">
        <v>650</v>
      </c>
      <c r="H384" s="78">
        <v>249</v>
      </c>
    </row>
    <row r="385" spans="2:8" hidden="1" x14ac:dyDescent="0.35">
      <c r="B385" s="74">
        <v>41791</v>
      </c>
      <c r="C385">
        <v>21</v>
      </c>
      <c r="D385" s="75">
        <v>30</v>
      </c>
      <c r="E385" s="74">
        <v>41791</v>
      </c>
      <c r="F385" s="74">
        <v>41821</v>
      </c>
      <c r="G385" s="78">
        <v>650</v>
      </c>
      <c r="H385" s="78">
        <v>249</v>
      </c>
    </row>
    <row r="386" spans="2:8" hidden="1" x14ac:dyDescent="0.35">
      <c r="B386" s="74">
        <v>41821</v>
      </c>
      <c r="C386">
        <v>22</v>
      </c>
      <c r="D386" s="75">
        <v>31</v>
      </c>
      <c r="E386" s="74">
        <v>41821</v>
      </c>
      <c r="F386" s="74">
        <v>41852</v>
      </c>
      <c r="G386" s="78">
        <v>683</v>
      </c>
      <c r="H386" s="78">
        <v>282</v>
      </c>
    </row>
    <row r="387" spans="2:8" hidden="1" x14ac:dyDescent="0.35">
      <c r="B387" s="74">
        <v>41852</v>
      </c>
      <c r="C387">
        <v>23</v>
      </c>
      <c r="D387" s="75">
        <v>31</v>
      </c>
      <c r="E387" s="74">
        <v>41852</v>
      </c>
      <c r="F387" s="74">
        <v>41883</v>
      </c>
      <c r="G387" s="78">
        <v>683</v>
      </c>
      <c r="H387" s="78">
        <v>282</v>
      </c>
    </row>
    <row r="388" spans="2:8" hidden="1" x14ac:dyDescent="0.35">
      <c r="B388" s="74">
        <v>41883</v>
      </c>
      <c r="C388">
        <v>24</v>
      </c>
      <c r="D388" s="75">
        <v>30</v>
      </c>
      <c r="E388" s="74">
        <v>41883</v>
      </c>
      <c r="F388" s="74">
        <v>41913</v>
      </c>
      <c r="G388" s="78">
        <v>683</v>
      </c>
      <c r="H388" s="78">
        <v>282</v>
      </c>
    </row>
    <row r="389" spans="2:8" hidden="1" x14ac:dyDescent="0.35">
      <c r="B389" s="74">
        <v>41913</v>
      </c>
      <c r="C389">
        <v>25</v>
      </c>
      <c r="D389" s="75">
        <v>31</v>
      </c>
      <c r="E389" s="74">
        <v>41913</v>
      </c>
      <c r="F389" s="74">
        <v>41944</v>
      </c>
      <c r="G389" s="78">
        <v>732</v>
      </c>
      <c r="H389" s="78">
        <v>331</v>
      </c>
    </row>
    <row r="390" spans="2:8" hidden="1" x14ac:dyDescent="0.35">
      <c r="B390" s="74">
        <v>41944</v>
      </c>
      <c r="C390">
        <v>26</v>
      </c>
      <c r="D390" s="75">
        <v>30</v>
      </c>
      <c r="E390" s="74">
        <v>41944</v>
      </c>
      <c r="F390" s="74">
        <v>41974</v>
      </c>
      <c r="G390" s="78">
        <v>732</v>
      </c>
      <c r="H390" s="78">
        <v>331</v>
      </c>
    </row>
    <row r="391" spans="2:8" hidden="1" x14ac:dyDescent="0.35">
      <c r="B391" s="74">
        <v>41974</v>
      </c>
      <c r="C391">
        <v>27</v>
      </c>
      <c r="D391" s="75">
        <v>31</v>
      </c>
      <c r="E391" s="74">
        <v>41974</v>
      </c>
      <c r="F391" s="74">
        <v>42005</v>
      </c>
      <c r="G391" s="78">
        <v>732</v>
      </c>
      <c r="H391" s="78">
        <v>331</v>
      </c>
    </row>
    <row r="392" spans="2:8" hidden="1" x14ac:dyDescent="0.35">
      <c r="B392" s="74">
        <v>42005</v>
      </c>
      <c r="C392">
        <v>28</v>
      </c>
      <c r="D392" s="75">
        <v>31</v>
      </c>
      <c r="E392" s="74">
        <v>42005</v>
      </c>
      <c r="F392" s="74">
        <v>42036</v>
      </c>
      <c r="G392" s="78">
        <v>734</v>
      </c>
      <c r="H392" s="78">
        <v>333</v>
      </c>
    </row>
    <row r="393" spans="2:8" hidden="1" x14ac:dyDescent="0.35">
      <c r="B393" s="74">
        <v>42036</v>
      </c>
      <c r="C393">
        <v>29</v>
      </c>
      <c r="D393" s="75">
        <v>28</v>
      </c>
      <c r="E393" s="74">
        <v>42036</v>
      </c>
      <c r="F393" s="74">
        <v>42064</v>
      </c>
      <c r="G393" s="78">
        <v>734</v>
      </c>
      <c r="H393" s="78">
        <v>333</v>
      </c>
    </row>
    <row r="394" spans="2:8" hidden="1" x14ac:dyDescent="0.35">
      <c r="B394" s="74">
        <v>42064</v>
      </c>
      <c r="C394">
        <v>30</v>
      </c>
      <c r="D394" s="75">
        <v>31</v>
      </c>
      <c r="E394" s="74">
        <v>42064</v>
      </c>
      <c r="F394" s="74">
        <v>42095</v>
      </c>
      <c r="G394" s="78">
        <v>734</v>
      </c>
      <c r="H394" s="78">
        <v>333</v>
      </c>
    </row>
    <row r="395" spans="2:8" hidden="1" x14ac:dyDescent="0.35">
      <c r="B395" s="74">
        <v>42095</v>
      </c>
      <c r="C395">
        <v>31</v>
      </c>
      <c r="D395" s="75">
        <v>30</v>
      </c>
      <c r="E395" s="74">
        <v>42095</v>
      </c>
      <c r="F395" s="74">
        <v>42125</v>
      </c>
      <c r="G395" s="78">
        <v>738</v>
      </c>
      <c r="H395" s="78">
        <v>337</v>
      </c>
    </row>
    <row r="396" spans="2:8" hidden="1" x14ac:dyDescent="0.35">
      <c r="B396" s="74">
        <v>42125</v>
      </c>
      <c r="C396">
        <v>32</v>
      </c>
      <c r="D396" s="75">
        <v>31</v>
      </c>
      <c r="E396" s="74">
        <v>42125</v>
      </c>
      <c r="F396" s="74">
        <v>42156</v>
      </c>
      <c r="G396" s="78">
        <v>738</v>
      </c>
      <c r="H396" s="78">
        <v>337</v>
      </c>
    </row>
    <row r="397" spans="2:8" hidden="1" x14ac:dyDescent="0.35">
      <c r="B397" s="74">
        <v>42156</v>
      </c>
      <c r="C397">
        <v>33</v>
      </c>
      <c r="D397" s="75">
        <v>30</v>
      </c>
      <c r="E397" s="74">
        <v>42156</v>
      </c>
      <c r="F397" s="74">
        <v>42186</v>
      </c>
      <c r="G397" s="78">
        <v>738</v>
      </c>
      <c r="H397" s="78">
        <v>337</v>
      </c>
    </row>
    <row r="398" spans="2:8" hidden="1" x14ac:dyDescent="0.35">
      <c r="B398" s="74">
        <v>42186</v>
      </c>
      <c r="C398">
        <v>34</v>
      </c>
      <c r="D398" s="75">
        <v>31</v>
      </c>
      <c r="E398" s="74">
        <v>42186</v>
      </c>
      <c r="F398" s="74">
        <v>42217</v>
      </c>
      <c r="G398" s="78">
        <v>738</v>
      </c>
      <c r="H398" s="78">
        <v>364</v>
      </c>
    </row>
    <row r="399" spans="2:8" hidden="1" x14ac:dyDescent="0.35">
      <c r="B399" s="74">
        <v>42217</v>
      </c>
      <c r="C399">
        <v>35</v>
      </c>
      <c r="D399" s="75">
        <v>31</v>
      </c>
      <c r="E399" s="74">
        <v>42217</v>
      </c>
      <c r="F399" s="74">
        <v>42248</v>
      </c>
      <c r="G399" s="78">
        <v>738</v>
      </c>
      <c r="H399" s="78">
        <v>364</v>
      </c>
    </row>
    <row r="400" spans="2:8" hidden="1" x14ac:dyDescent="0.35">
      <c r="B400" s="74">
        <v>42248</v>
      </c>
      <c r="C400">
        <v>36</v>
      </c>
      <c r="D400" s="75">
        <v>30</v>
      </c>
      <c r="E400" s="74">
        <v>42248</v>
      </c>
      <c r="F400" s="74">
        <v>42278</v>
      </c>
      <c r="G400" s="78">
        <v>738</v>
      </c>
      <c r="H400" s="78">
        <v>364</v>
      </c>
    </row>
    <row r="401" spans="2:8" hidden="1" x14ac:dyDescent="0.35">
      <c r="B401" s="74">
        <v>42278</v>
      </c>
      <c r="C401">
        <v>37</v>
      </c>
      <c r="D401" s="75">
        <v>31</v>
      </c>
      <c r="E401" s="74">
        <v>42278</v>
      </c>
      <c r="F401" s="74">
        <v>42309</v>
      </c>
      <c r="G401" s="78">
        <v>738</v>
      </c>
      <c r="H401" s="78">
        <v>398</v>
      </c>
    </row>
    <row r="402" spans="2:8" hidden="1" x14ac:dyDescent="0.35">
      <c r="B402" s="74">
        <v>42309</v>
      </c>
      <c r="C402">
        <v>38</v>
      </c>
      <c r="D402" s="75">
        <v>30</v>
      </c>
      <c r="E402" s="74">
        <v>42309</v>
      </c>
      <c r="F402" s="74">
        <v>42339</v>
      </c>
      <c r="G402" s="78">
        <v>738</v>
      </c>
      <c r="H402" s="78">
        <v>398</v>
      </c>
    </row>
    <row r="403" spans="2:8" hidden="1" x14ac:dyDescent="0.35">
      <c r="B403" s="74">
        <v>42339</v>
      </c>
      <c r="C403">
        <v>39</v>
      </c>
      <c r="D403" s="75">
        <v>31</v>
      </c>
      <c r="E403" s="74">
        <v>42339</v>
      </c>
      <c r="F403" s="74">
        <v>42370</v>
      </c>
      <c r="G403" s="78">
        <v>738</v>
      </c>
      <c r="H403" s="78">
        <v>398</v>
      </c>
    </row>
    <row r="404" spans="2:8" hidden="1" x14ac:dyDescent="0.35">
      <c r="B404" s="74">
        <v>42370</v>
      </c>
      <c r="C404">
        <v>40</v>
      </c>
      <c r="D404" s="75">
        <v>31</v>
      </c>
      <c r="E404" s="74">
        <v>42370</v>
      </c>
      <c r="F404" s="74">
        <v>42401</v>
      </c>
      <c r="G404" s="78">
        <v>738</v>
      </c>
      <c r="H404" s="78">
        <v>426</v>
      </c>
    </row>
    <row r="405" spans="2:8" hidden="1" x14ac:dyDescent="0.35">
      <c r="B405" s="74">
        <v>42401</v>
      </c>
      <c r="C405">
        <v>41</v>
      </c>
      <c r="D405" s="75">
        <v>29</v>
      </c>
      <c r="E405" s="74">
        <v>42401</v>
      </c>
      <c r="F405" s="74">
        <v>42430</v>
      </c>
      <c r="G405" s="78">
        <v>738</v>
      </c>
      <c r="H405" s="78">
        <v>426</v>
      </c>
    </row>
    <row r="406" spans="2:8" hidden="1" x14ac:dyDescent="0.35">
      <c r="B406" s="74">
        <v>42430</v>
      </c>
      <c r="C406">
        <v>42</v>
      </c>
      <c r="D406" s="75">
        <v>31</v>
      </c>
      <c r="E406" s="74">
        <v>42430</v>
      </c>
      <c r="F406" s="74">
        <v>42461</v>
      </c>
      <c r="G406" s="78">
        <v>738</v>
      </c>
      <c r="H406" s="78">
        <v>426</v>
      </c>
    </row>
    <row r="407" spans="2:8" hidden="1" x14ac:dyDescent="0.35">
      <c r="B407" s="74">
        <v>42461</v>
      </c>
      <c r="C407">
        <v>43</v>
      </c>
      <c r="D407" s="75">
        <v>30</v>
      </c>
      <c r="E407" s="74">
        <v>42461</v>
      </c>
      <c r="F407" s="74">
        <v>42491</v>
      </c>
      <c r="G407" s="78">
        <v>738</v>
      </c>
      <c r="H407" s="78">
        <v>420</v>
      </c>
    </row>
    <row r="408" spans="2:8" hidden="1" x14ac:dyDescent="0.35">
      <c r="B408" s="74">
        <v>42491</v>
      </c>
      <c r="C408">
        <v>44</v>
      </c>
      <c r="D408" s="75">
        <v>31</v>
      </c>
      <c r="E408" s="74">
        <v>42491</v>
      </c>
      <c r="F408" s="74">
        <v>42522</v>
      </c>
      <c r="G408" s="78">
        <v>738</v>
      </c>
      <c r="H408" s="78">
        <v>420</v>
      </c>
    </row>
    <row r="409" spans="2:8" hidden="1" x14ac:dyDescent="0.35">
      <c r="B409" s="74">
        <v>42522</v>
      </c>
      <c r="C409">
        <v>45</v>
      </c>
      <c r="D409" s="75">
        <v>30</v>
      </c>
      <c r="E409" s="74">
        <v>42522</v>
      </c>
      <c r="F409" s="74">
        <v>42552</v>
      </c>
      <c r="G409" s="78">
        <v>738</v>
      </c>
      <c r="H409" s="78">
        <v>420</v>
      </c>
    </row>
    <row r="410" spans="2:8" hidden="1" x14ac:dyDescent="0.35">
      <c r="B410" s="74">
        <v>42552</v>
      </c>
      <c r="C410">
        <v>46</v>
      </c>
      <c r="D410" s="75">
        <v>31</v>
      </c>
      <c r="E410" s="74">
        <v>42552</v>
      </c>
      <c r="F410" s="74">
        <v>42583</v>
      </c>
      <c r="G410" s="78">
        <v>738</v>
      </c>
      <c r="H410" s="78">
        <v>455</v>
      </c>
    </row>
    <row r="411" spans="2:8" hidden="1" x14ac:dyDescent="0.35">
      <c r="B411" s="74">
        <v>42583</v>
      </c>
      <c r="C411">
        <v>47</v>
      </c>
      <c r="D411" s="75">
        <v>31</v>
      </c>
      <c r="E411" s="74">
        <v>42583</v>
      </c>
      <c r="F411" s="74">
        <v>42614</v>
      </c>
      <c r="G411" s="78">
        <v>738</v>
      </c>
      <c r="H411" s="78">
        <v>455</v>
      </c>
    </row>
    <row r="412" spans="2:8" hidden="1" x14ac:dyDescent="0.35">
      <c r="B412" s="74">
        <v>42614</v>
      </c>
      <c r="C412">
        <v>48</v>
      </c>
      <c r="D412" s="75">
        <v>30</v>
      </c>
      <c r="E412" s="74">
        <v>42614</v>
      </c>
      <c r="F412" s="74">
        <v>42644</v>
      </c>
      <c r="G412" s="78">
        <v>738</v>
      </c>
      <c r="H412" s="78">
        <v>455</v>
      </c>
    </row>
    <row r="413" spans="2:8" hidden="1" x14ac:dyDescent="0.35">
      <c r="B413" s="74">
        <v>42644</v>
      </c>
      <c r="C413">
        <v>49</v>
      </c>
      <c r="D413" s="75">
        <v>31</v>
      </c>
      <c r="E413" s="74">
        <v>42644</v>
      </c>
      <c r="F413" s="74">
        <v>42675</v>
      </c>
      <c r="G413" s="78">
        <v>738</v>
      </c>
      <c r="H413" s="78">
        <v>478</v>
      </c>
    </row>
    <row r="414" spans="2:8" hidden="1" x14ac:dyDescent="0.35">
      <c r="B414" s="74">
        <v>42675</v>
      </c>
      <c r="C414">
        <v>50</v>
      </c>
      <c r="D414" s="75">
        <v>30</v>
      </c>
      <c r="E414" s="74">
        <v>42675</v>
      </c>
      <c r="F414" s="74">
        <v>42705</v>
      </c>
      <c r="G414" s="78">
        <v>738</v>
      </c>
      <c r="H414" s="78">
        <v>478</v>
      </c>
    </row>
    <row r="415" spans="2:8" hidden="1" x14ac:dyDescent="0.35">
      <c r="B415" s="74">
        <v>42705</v>
      </c>
      <c r="C415">
        <v>51</v>
      </c>
      <c r="D415" s="75">
        <v>31</v>
      </c>
      <c r="E415" s="74">
        <v>42705</v>
      </c>
      <c r="F415" s="74">
        <v>42736</v>
      </c>
      <c r="G415" s="78">
        <v>738</v>
      </c>
      <c r="H415" s="78">
        <v>478</v>
      </c>
    </row>
    <row r="416" spans="2:8" hidden="1" x14ac:dyDescent="0.35">
      <c r="B416" s="74">
        <v>42736</v>
      </c>
      <c r="C416">
        <v>52</v>
      </c>
      <c r="D416" s="75">
        <v>31</v>
      </c>
      <c r="E416" s="74">
        <v>42736</v>
      </c>
      <c r="F416" s="74">
        <v>42767</v>
      </c>
      <c r="G416" s="78">
        <v>738</v>
      </c>
      <c r="H416" s="78">
        <v>469</v>
      </c>
    </row>
    <row r="417" spans="2:8" hidden="1" x14ac:dyDescent="0.35">
      <c r="B417" s="74">
        <v>42767</v>
      </c>
      <c r="C417">
        <v>53</v>
      </c>
      <c r="D417" s="75">
        <v>28</v>
      </c>
      <c r="E417" s="74">
        <v>42767</v>
      </c>
      <c r="F417" s="74">
        <v>42795</v>
      </c>
      <c r="G417" s="78">
        <v>738</v>
      </c>
      <c r="H417" s="78">
        <v>469</v>
      </c>
    </row>
    <row r="418" spans="2:8" hidden="1" x14ac:dyDescent="0.35">
      <c r="B418" s="74">
        <v>42795</v>
      </c>
      <c r="C418">
        <v>54</v>
      </c>
      <c r="D418" s="75">
        <v>31</v>
      </c>
      <c r="E418" s="74">
        <v>42795</v>
      </c>
      <c r="F418" s="74">
        <v>42826</v>
      </c>
      <c r="G418" s="78">
        <v>738</v>
      </c>
      <c r="H418" s="78">
        <v>469</v>
      </c>
    </row>
    <row r="419" spans="2:8" hidden="1" x14ac:dyDescent="0.35">
      <c r="B419" s="74">
        <v>42826</v>
      </c>
      <c r="C419">
        <v>55</v>
      </c>
      <c r="D419" s="75">
        <v>30</v>
      </c>
      <c r="E419" s="74">
        <v>42826</v>
      </c>
      <c r="F419" s="74">
        <v>42856</v>
      </c>
      <c r="G419" s="78">
        <v>738</v>
      </c>
      <c r="H419" s="78">
        <v>456</v>
      </c>
    </row>
    <row r="420" spans="2:8" hidden="1" x14ac:dyDescent="0.35">
      <c r="B420" s="74">
        <v>42856</v>
      </c>
      <c r="C420">
        <v>56</v>
      </c>
      <c r="D420" s="75">
        <v>31</v>
      </c>
      <c r="E420" s="74">
        <v>42856</v>
      </c>
      <c r="F420" s="74">
        <v>42887</v>
      </c>
      <c r="G420" s="78">
        <v>738</v>
      </c>
      <c r="H420" s="78">
        <v>456</v>
      </c>
    </row>
    <row r="421" spans="2:8" hidden="1" x14ac:dyDescent="0.35">
      <c r="B421" s="74">
        <v>42887</v>
      </c>
      <c r="C421">
        <v>57</v>
      </c>
      <c r="D421" s="75">
        <v>30</v>
      </c>
      <c r="E421" s="74">
        <v>42887</v>
      </c>
      <c r="F421" s="74">
        <v>42917</v>
      </c>
      <c r="G421" s="78">
        <v>738</v>
      </c>
      <c r="H421" s="78">
        <v>456</v>
      </c>
    </row>
    <row r="422" spans="2:8" hidden="1" x14ac:dyDescent="0.35">
      <c r="B422" s="74">
        <v>42917</v>
      </c>
      <c r="C422">
        <v>58</v>
      </c>
      <c r="D422" s="75">
        <v>31</v>
      </c>
      <c r="E422" s="74">
        <v>42917</v>
      </c>
      <c r="F422" s="74">
        <v>42948</v>
      </c>
      <c r="G422" s="78">
        <v>738</v>
      </c>
      <c r="H422" s="78">
        <v>478</v>
      </c>
    </row>
    <row r="423" spans="2:8" hidden="1" x14ac:dyDescent="0.35">
      <c r="B423" s="74">
        <v>42948</v>
      </c>
      <c r="C423">
        <v>59</v>
      </c>
      <c r="D423" s="75">
        <v>31</v>
      </c>
      <c r="E423" s="74">
        <v>42948</v>
      </c>
      <c r="F423" s="74">
        <v>42979</v>
      </c>
      <c r="G423" s="78">
        <v>738</v>
      </c>
      <c r="H423" s="78">
        <v>478</v>
      </c>
    </row>
    <row r="424" spans="2:8" hidden="1" x14ac:dyDescent="0.35">
      <c r="B424" s="74">
        <v>42979</v>
      </c>
      <c r="C424">
        <v>60</v>
      </c>
      <c r="D424" s="75">
        <v>30</v>
      </c>
      <c r="E424" s="74">
        <v>42979</v>
      </c>
      <c r="F424" s="74">
        <v>43009</v>
      </c>
      <c r="G424" s="78">
        <v>738</v>
      </c>
      <c r="H424" s="78">
        <v>478</v>
      </c>
    </row>
    <row r="425" spans="2:8" hidden="1" x14ac:dyDescent="0.35">
      <c r="B425" s="74">
        <v>43009</v>
      </c>
      <c r="C425">
        <v>61</v>
      </c>
      <c r="D425" s="75">
        <v>31</v>
      </c>
      <c r="E425" s="74">
        <v>43009</v>
      </c>
      <c r="F425" s="74">
        <v>43040</v>
      </c>
      <c r="G425" s="78">
        <v>738</v>
      </c>
      <c r="H425">
        <v>38</v>
      </c>
    </row>
    <row r="426" spans="2:8" hidden="1" x14ac:dyDescent="0.35">
      <c r="B426" s="74">
        <v>43040</v>
      </c>
      <c r="C426">
        <v>62</v>
      </c>
      <c r="D426" s="75">
        <v>30</v>
      </c>
      <c r="E426" s="74">
        <v>43040</v>
      </c>
      <c r="F426" s="74">
        <v>43070</v>
      </c>
      <c r="G426" s="78">
        <v>738</v>
      </c>
      <c r="H426">
        <v>38</v>
      </c>
    </row>
    <row r="427" spans="2:8" hidden="1" x14ac:dyDescent="0.35">
      <c r="B427" s="74">
        <v>43070</v>
      </c>
      <c r="C427">
        <v>63</v>
      </c>
      <c r="D427" s="75">
        <v>31</v>
      </c>
      <c r="E427" s="74">
        <v>43070</v>
      </c>
      <c r="F427" s="74">
        <v>43101</v>
      </c>
      <c r="G427" s="78">
        <v>738</v>
      </c>
      <c r="H427">
        <v>38</v>
      </c>
    </row>
    <row r="428" spans="2:8" hidden="1" x14ac:dyDescent="0.35">
      <c r="B428" s="74">
        <v>43101</v>
      </c>
      <c r="C428">
        <v>64</v>
      </c>
      <c r="D428" s="75">
        <v>31</v>
      </c>
      <c r="E428" s="74">
        <v>43101</v>
      </c>
      <c r="F428" s="74">
        <v>43132</v>
      </c>
      <c r="G428" s="78">
        <v>738</v>
      </c>
      <c r="H428">
        <v>49</v>
      </c>
    </row>
    <row r="429" spans="2:8" hidden="1" x14ac:dyDescent="0.35">
      <c r="B429" s="74">
        <v>43132</v>
      </c>
      <c r="C429">
        <v>65</v>
      </c>
      <c r="D429" s="75">
        <v>28</v>
      </c>
      <c r="E429" s="74">
        <v>43132</v>
      </c>
      <c r="F429" s="74">
        <v>43160</v>
      </c>
      <c r="G429" s="78">
        <v>738</v>
      </c>
      <c r="H429">
        <v>49</v>
      </c>
    </row>
    <row r="430" spans="2:8" hidden="1" x14ac:dyDescent="0.35">
      <c r="B430" s="74">
        <v>43160</v>
      </c>
      <c r="C430">
        <v>66</v>
      </c>
      <c r="D430" s="75">
        <v>31</v>
      </c>
      <c r="E430" s="74">
        <v>43160</v>
      </c>
      <c r="F430" s="74">
        <v>43191</v>
      </c>
      <c r="G430" s="78">
        <v>738</v>
      </c>
      <c r="H430">
        <v>49</v>
      </c>
    </row>
    <row r="431" spans="2:8" hidden="1" x14ac:dyDescent="0.35">
      <c r="B431" s="74">
        <v>43191</v>
      </c>
      <c r="C431">
        <v>67</v>
      </c>
      <c r="D431" s="75">
        <v>30</v>
      </c>
      <c r="E431" s="74">
        <v>43191</v>
      </c>
      <c r="F431" s="74">
        <v>43221</v>
      </c>
      <c r="G431" s="78">
        <v>738</v>
      </c>
      <c r="H431">
        <v>51</v>
      </c>
    </row>
    <row r="432" spans="2:8" hidden="1" x14ac:dyDescent="0.35">
      <c r="B432" s="74">
        <v>43221</v>
      </c>
      <c r="C432">
        <v>68</v>
      </c>
      <c r="D432" s="75">
        <v>31</v>
      </c>
      <c r="E432" s="74">
        <v>43221</v>
      </c>
      <c r="F432" s="74">
        <v>43252</v>
      </c>
      <c r="G432" s="78">
        <v>738</v>
      </c>
      <c r="H432">
        <v>51</v>
      </c>
    </row>
    <row r="433" spans="2:8" hidden="1" x14ac:dyDescent="0.35">
      <c r="B433" s="74">
        <v>43252</v>
      </c>
      <c r="C433">
        <v>69</v>
      </c>
      <c r="D433" s="75">
        <v>30</v>
      </c>
      <c r="E433" s="74">
        <v>43252</v>
      </c>
      <c r="F433" s="74">
        <v>43282</v>
      </c>
      <c r="G433" s="78">
        <v>738</v>
      </c>
      <c r="H433">
        <v>51</v>
      </c>
    </row>
    <row r="434" spans="2:8" hidden="1" x14ac:dyDescent="0.35">
      <c r="B434" s="74">
        <v>43282</v>
      </c>
      <c r="C434">
        <v>70</v>
      </c>
      <c r="D434" s="75">
        <v>31</v>
      </c>
      <c r="E434" s="74">
        <v>43282</v>
      </c>
      <c r="F434" s="74">
        <v>43313</v>
      </c>
      <c r="G434" s="78">
        <v>738</v>
      </c>
      <c r="H434">
        <v>63</v>
      </c>
    </row>
    <row r="435" spans="2:8" hidden="1" x14ac:dyDescent="0.35">
      <c r="B435" s="74">
        <v>43313</v>
      </c>
      <c r="C435">
        <v>71</v>
      </c>
      <c r="D435" s="75">
        <v>31</v>
      </c>
      <c r="E435" s="74">
        <v>43313</v>
      </c>
      <c r="F435" s="74">
        <v>43344</v>
      </c>
      <c r="G435" s="78">
        <v>738</v>
      </c>
      <c r="H435">
        <v>63</v>
      </c>
    </row>
    <row r="436" spans="2:8" hidden="1" x14ac:dyDescent="0.35">
      <c r="B436" s="74">
        <v>43344</v>
      </c>
      <c r="C436">
        <v>72</v>
      </c>
      <c r="D436" s="75">
        <v>30</v>
      </c>
      <c r="E436" s="74">
        <v>43344</v>
      </c>
      <c r="F436" s="74">
        <v>43374</v>
      </c>
      <c r="G436" s="78">
        <v>738</v>
      </c>
      <c r="H436">
        <v>63</v>
      </c>
    </row>
    <row r="437" spans="2:8" hidden="1" x14ac:dyDescent="0.35">
      <c r="B437" s="74">
        <v>43374</v>
      </c>
      <c r="C437">
        <v>73</v>
      </c>
      <c r="D437" s="75">
        <v>31</v>
      </c>
      <c r="E437" s="74">
        <v>43374</v>
      </c>
      <c r="F437" s="74">
        <v>43405</v>
      </c>
      <c r="G437" s="78">
        <v>738</v>
      </c>
      <c r="H437">
        <v>129</v>
      </c>
    </row>
    <row r="438" spans="2:8" hidden="1" x14ac:dyDescent="0.35">
      <c r="B438" s="74">
        <v>43405</v>
      </c>
      <c r="C438">
        <v>74</v>
      </c>
      <c r="D438" s="75">
        <v>30</v>
      </c>
      <c r="E438" s="74">
        <v>43405</v>
      </c>
      <c r="F438" s="74">
        <v>43435</v>
      </c>
      <c r="G438" s="78">
        <v>738</v>
      </c>
      <c r="H438">
        <v>129</v>
      </c>
    </row>
    <row r="439" spans="2:8" hidden="1" x14ac:dyDescent="0.35">
      <c r="B439" s="74">
        <v>43435</v>
      </c>
      <c r="C439">
        <v>75</v>
      </c>
      <c r="D439" s="75">
        <v>31</v>
      </c>
      <c r="E439" s="74">
        <v>43435</v>
      </c>
      <c r="F439" s="74">
        <v>43466</v>
      </c>
      <c r="G439" s="78">
        <v>738</v>
      </c>
      <c r="H439">
        <v>129</v>
      </c>
    </row>
    <row r="440" spans="2:8" hidden="1" x14ac:dyDescent="0.35">
      <c r="B440" s="74">
        <v>43466</v>
      </c>
      <c r="C440">
        <v>76</v>
      </c>
      <c r="D440" s="75">
        <v>31</v>
      </c>
      <c r="E440" s="74">
        <v>43466</v>
      </c>
      <c r="F440" s="74">
        <v>43497</v>
      </c>
      <c r="G440" s="78">
        <v>738</v>
      </c>
      <c r="H440">
        <v>133</v>
      </c>
    </row>
    <row r="441" spans="2:8" hidden="1" x14ac:dyDescent="0.35">
      <c r="B441" s="74">
        <v>43497</v>
      </c>
      <c r="C441">
        <v>77</v>
      </c>
      <c r="D441" s="75">
        <v>28</v>
      </c>
      <c r="E441" s="74">
        <v>43497</v>
      </c>
      <c r="F441" s="74">
        <v>43525</v>
      </c>
      <c r="G441" s="78">
        <v>738</v>
      </c>
      <c r="H441">
        <v>133</v>
      </c>
    </row>
    <row r="442" spans="2:8" hidden="1" x14ac:dyDescent="0.35">
      <c r="B442" s="74">
        <v>43525</v>
      </c>
      <c r="C442">
        <v>78</v>
      </c>
      <c r="D442" s="75">
        <v>31</v>
      </c>
      <c r="E442" s="74">
        <v>43525</v>
      </c>
      <c r="F442" s="74">
        <v>43556</v>
      </c>
      <c r="G442" s="78">
        <v>738</v>
      </c>
      <c r="H442">
        <v>133</v>
      </c>
    </row>
    <row r="443" spans="2:8" hidden="1" x14ac:dyDescent="0.35">
      <c r="B443" s="74">
        <v>43556</v>
      </c>
      <c r="C443">
        <v>79</v>
      </c>
      <c r="D443" s="75">
        <v>30</v>
      </c>
      <c r="E443" s="74">
        <v>43556</v>
      </c>
      <c r="F443" s="74">
        <v>43586</v>
      </c>
      <c r="G443" s="78">
        <v>738</v>
      </c>
      <c r="H443">
        <v>167</v>
      </c>
    </row>
    <row r="444" spans="2:8" hidden="1" x14ac:dyDescent="0.35">
      <c r="B444" s="74">
        <v>43586</v>
      </c>
      <c r="C444">
        <v>80</v>
      </c>
      <c r="D444" s="75">
        <v>31</v>
      </c>
      <c r="E444" s="74">
        <v>43586</v>
      </c>
      <c r="F444" s="74">
        <v>43617</v>
      </c>
      <c r="G444" s="78">
        <v>738</v>
      </c>
      <c r="H444">
        <v>167</v>
      </c>
    </row>
    <row r="445" spans="2:8" hidden="1" x14ac:dyDescent="0.35">
      <c r="B445" s="74">
        <v>43617</v>
      </c>
      <c r="C445">
        <v>81</v>
      </c>
      <c r="D445" s="75">
        <v>30</v>
      </c>
      <c r="E445" s="74">
        <v>43617</v>
      </c>
      <c r="F445" s="74">
        <v>43647</v>
      </c>
      <c r="G445" s="78">
        <v>738</v>
      </c>
      <c r="H445">
        <v>167</v>
      </c>
    </row>
    <row r="446" spans="2:8" hidden="1" x14ac:dyDescent="0.35">
      <c r="B446" s="74">
        <v>43647</v>
      </c>
      <c r="C446">
        <v>82</v>
      </c>
      <c r="D446" s="75">
        <v>31</v>
      </c>
      <c r="E446" s="74">
        <v>43647</v>
      </c>
      <c r="F446" s="74">
        <v>43678</v>
      </c>
      <c r="G446" s="78">
        <v>738</v>
      </c>
      <c r="H446">
        <v>203</v>
      </c>
    </row>
    <row r="447" spans="2:8" hidden="1" x14ac:dyDescent="0.35">
      <c r="B447" s="74">
        <v>43678</v>
      </c>
      <c r="C447">
        <v>83</v>
      </c>
      <c r="D447" s="75">
        <v>31</v>
      </c>
      <c r="E447" s="74">
        <v>43678</v>
      </c>
      <c r="F447" s="74">
        <v>43709</v>
      </c>
      <c r="G447" s="78">
        <v>738</v>
      </c>
      <c r="H447">
        <v>203</v>
      </c>
    </row>
    <row r="448" spans="2:8" hidden="1" x14ac:dyDescent="0.35">
      <c r="B448" s="74">
        <v>43709</v>
      </c>
      <c r="C448">
        <v>84</v>
      </c>
      <c r="D448" s="75">
        <v>30</v>
      </c>
      <c r="E448" s="74">
        <v>43709</v>
      </c>
      <c r="F448" s="74">
        <v>43739</v>
      </c>
      <c r="G448" s="78">
        <v>738</v>
      </c>
      <c r="H448">
        <v>203</v>
      </c>
    </row>
    <row r="449" spans="2:8" hidden="1" x14ac:dyDescent="0.35">
      <c r="B449" s="74">
        <v>43739</v>
      </c>
      <c r="C449">
        <v>85</v>
      </c>
      <c r="D449" s="75">
        <v>31</v>
      </c>
      <c r="E449" s="74">
        <v>43739</v>
      </c>
      <c r="F449" s="74">
        <v>43770</v>
      </c>
      <c r="G449" s="78">
        <v>738</v>
      </c>
      <c r="H449">
        <v>239</v>
      </c>
    </row>
    <row r="450" spans="2:8" hidden="1" x14ac:dyDescent="0.35">
      <c r="B450" s="74">
        <v>43770</v>
      </c>
      <c r="C450">
        <v>86</v>
      </c>
      <c r="D450" s="75">
        <v>30</v>
      </c>
      <c r="E450" s="74">
        <v>43770</v>
      </c>
      <c r="F450" s="74">
        <v>43800</v>
      </c>
      <c r="G450" s="78">
        <v>738</v>
      </c>
      <c r="H450">
        <v>239</v>
      </c>
    </row>
    <row r="451" spans="2:8" hidden="1" x14ac:dyDescent="0.35">
      <c r="B451" s="74">
        <v>43800</v>
      </c>
      <c r="C451">
        <v>87</v>
      </c>
      <c r="D451" s="75">
        <v>31</v>
      </c>
      <c r="E451" s="74">
        <v>43800</v>
      </c>
      <c r="F451" s="74">
        <v>43831</v>
      </c>
      <c r="G451" s="78">
        <v>738</v>
      </c>
      <c r="H451">
        <v>239</v>
      </c>
    </row>
    <row r="452" spans="2:8" hidden="1" x14ac:dyDescent="0.35">
      <c r="B452" s="74">
        <v>43831</v>
      </c>
      <c r="C452">
        <v>88</v>
      </c>
      <c r="D452" s="75">
        <v>31</v>
      </c>
      <c r="E452" s="74">
        <v>43831</v>
      </c>
      <c r="F452" s="74">
        <v>43862</v>
      </c>
      <c r="G452" s="78">
        <v>738</v>
      </c>
      <c r="H452">
        <v>281</v>
      </c>
    </row>
    <row r="453" spans="2:8" hidden="1" x14ac:dyDescent="0.35">
      <c r="B453" s="74">
        <v>43862</v>
      </c>
      <c r="C453">
        <v>89</v>
      </c>
      <c r="D453" s="75">
        <v>29</v>
      </c>
      <c r="E453" s="74">
        <v>43862</v>
      </c>
      <c r="F453" s="74">
        <v>43891</v>
      </c>
      <c r="G453" s="78">
        <v>738</v>
      </c>
      <c r="H453">
        <v>281</v>
      </c>
    </row>
    <row r="454" spans="2:8" hidden="1" x14ac:dyDescent="0.35">
      <c r="B454" s="74">
        <v>43891</v>
      </c>
      <c r="C454">
        <v>90</v>
      </c>
      <c r="D454" s="75">
        <v>31</v>
      </c>
      <c r="E454" s="74">
        <v>43891</v>
      </c>
      <c r="F454" s="74">
        <v>43922</v>
      </c>
      <c r="G454" s="78">
        <v>738</v>
      </c>
      <c r="H454">
        <v>281</v>
      </c>
    </row>
    <row r="455" spans="2:8" hidden="1" x14ac:dyDescent="0.35">
      <c r="B455" s="74">
        <v>43922</v>
      </c>
      <c r="C455">
        <v>91</v>
      </c>
      <c r="D455" s="75">
        <v>30</v>
      </c>
      <c r="E455" s="74">
        <v>43922</v>
      </c>
      <c r="F455" s="74">
        <v>43952</v>
      </c>
      <c r="G455" s="78">
        <v>738</v>
      </c>
      <c r="H455">
        <v>283</v>
      </c>
    </row>
    <row r="456" spans="2:8" hidden="1" x14ac:dyDescent="0.35">
      <c r="B456" s="74">
        <v>43952</v>
      </c>
      <c r="C456">
        <v>92</v>
      </c>
      <c r="D456" s="75">
        <v>31</v>
      </c>
      <c r="E456" s="74">
        <v>43952</v>
      </c>
      <c r="F456" s="74">
        <v>43983</v>
      </c>
      <c r="G456" s="78">
        <v>738</v>
      </c>
      <c r="H456">
        <v>283</v>
      </c>
    </row>
    <row r="457" spans="2:8" hidden="1" x14ac:dyDescent="0.35">
      <c r="B457" s="74">
        <v>43983</v>
      </c>
      <c r="C457">
        <v>93</v>
      </c>
      <c r="D457" s="75">
        <v>30</v>
      </c>
      <c r="E457" s="74">
        <v>43983</v>
      </c>
      <c r="F457" s="74">
        <v>44013</v>
      </c>
      <c r="G457" s="78">
        <v>738</v>
      </c>
      <c r="H457">
        <v>283</v>
      </c>
    </row>
    <row r="458" spans="2:8" hidden="1" x14ac:dyDescent="0.35">
      <c r="B458" s="74">
        <v>44013</v>
      </c>
      <c r="C458">
        <v>94</v>
      </c>
      <c r="D458" s="75">
        <v>31</v>
      </c>
      <c r="E458" s="74">
        <v>44013</v>
      </c>
      <c r="F458" s="74">
        <v>44044</v>
      </c>
      <c r="G458" s="78">
        <v>738</v>
      </c>
      <c r="H458">
        <v>297</v>
      </c>
    </row>
    <row r="459" spans="2:8" hidden="1" x14ac:dyDescent="0.35">
      <c r="B459" s="74">
        <v>44044</v>
      </c>
      <c r="C459">
        <v>95</v>
      </c>
      <c r="D459" s="75">
        <v>31</v>
      </c>
      <c r="E459" s="74">
        <v>44044</v>
      </c>
      <c r="F459" s="74">
        <v>44075</v>
      </c>
      <c r="G459" s="78">
        <v>738</v>
      </c>
      <c r="H459">
        <v>297</v>
      </c>
    </row>
    <row r="460" spans="2:8" hidden="1" x14ac:dyDescent="0.35">
      <c r="B460" s="74">
        <v>44075</v>
      </c>
      <c r="C460">
        <v>96</v>
      </c>
      <c r="D460" s="75">
        <v>30</v>
      </c>
      <c r="E460" s="74">
        <v>44075</v>
      </c>
      <c r="F460" s="74">
        <v>44105</v>
      </c>
      <c r="G460" s="78">
        <v>738</v>
      </c>
      <c r="H460">
        <v>297</v>
      </c>
    </row>
    <row r="461" spans="2:8" hidden="1" x14ac:dyDescent="0.35">
      <c r="B461" s="74">
        <v>44105</v>
      </c>
      <c r="C461">
        <v>97</v>
      </c>
      <c r="D461" s="75">
        <v>31</v>
      </c>
      <c r="E461" s="74">
        <v>44105</v>
      </c>
      <c r="F461" s="74">
        <v>44136</v>
      </c>
      <c r="G461" s="78">
        <v>738</v>
      </c>
      <c r="H461">
        <v>341</v>
      </c>
    </row>
    <row r="462" spans="2:8" hidden="1" x14ac:dyDescent="0.35">
      <c r="B462" s="74">
        <v>44136</v>
      </c>
      <c r="C462">
        <v>98</v>
      </c>
      <c r="D462" s="75">
        <v>30</v>
      </c>
      <c r="E462" s="74">
        <v>44136</v>
      </c>
      <c r="F462" s="74">
        <v>44166</v>
      </c>
      <c r="G462" s="78">
        <v>738</v>
      </c>
      <c r="H462">
        <v>341</v>
      </c>
    </row>
    <row r="463" spans="2:8" hidden="1" x14ac:dyDescent="0.35">
      <c r="B463" s="74">
        <v>44166</v>
      </c>
      <c r="C463">
        <v>99</v>
      </c>
      <c r="D463" s="75">
        <v>31</v>
      </c>
      <c r="E463" s="74">
        <v>44166</v>
      </c>
      <c r="F463" s="74">
        <v>44197</v>
      </c>
      <c r="G463" s="78">
        <v>738</v>
      </c>
      <c r="H463">
        <v>341</v>
      </c>
    </row>
    <row r="464" spans="2:8" hidden="1" x14ac:dyDescent="0.35">
      <c r="B464" s="74">
        <v>44197</v>
      </c>
      <c r="C464">
        <v>100</v>
      </c>
      <c r="D464" s="75">
        <v>31</v>
      </c>
      <c r="E464" s="74">
        <v>44197</v>
      </c>
      <c r="F464" s="74">
        <v>44228</v>
      </c>
      <c r="G464" s="78">
        <v>738</v>
      </c>
      <c r="H464">
        <v>374</v>
      </c>
    </row>
    <row r="465" spans="2:8" hidden="1" x14ac:dyDescent="0.35">
      <c r="B465" s="74">
        <v>44228</v>
      </c>
      <c r="C465">
        <v>101</v>
      </c>
      <c r="D465" s="75">
        <v>28</v>
      </c>
      <c r="E465" s="74">
        <v>44228</v>
      </c>
      <c r="F465" s="74">
        <v>44256</v>
      </c>
      <c r="G465" s="78">
        <v>738</v>
      </c>
      <c r="H465">
        <v>374</v>
      </c>
    </row>
    <row r="466" spans="2:8" hidden="1" x14ac:dyDescent="0.35">
      <c r="B466" s="74">
        <v>44256</v>
      </c>
      <c r="C466">
        <v>102</v>
      </c>
      <c r="D466" s="75">
        <v>31</v>
      </c>
      <c r="E466" s="74">
        <v>44256</v>
      </c>
      <c r="F466" s="74">
        <v>44287</v>
      </c>
      <c r="G466" s="78">
        <v>738</v>
      </c>
      <c r="H466">
        <v>374</v>
      </c>
    </row>
    <row r="467" spans="2:8" hidden="1" x14ac:dyDescent="0.35">
      <c r="B467" s="74">
        <v>44287</v>
      </c>
      <c r="C467">
        <v>103</v>
      </c>
      <c r="D467" s="75">
        <v>30</v>
      </c>
      <c r="E467" s="74">
        <v>44287</v>
      </c>
      <c r="F467" s="74">
        <v>44317</v>
      </c>
      <c r="G467" s="78">
        <v>738</v>
      </c>
      <c r="H467">
        <v>367</v>
      </c>
    </row>
    <row r="468" spans="2:8" hidden="1" x14ac:dyDescent="0.35">
      <c r="B468" s="74">
        <v>44317</v>
      </c>
      <c r="C468">
        <v>104</v>
      </c>
      <c r="D468" s="75">
        <v>31</v>
      </c>
      <c r="E468" s="74">
        <v>44317</v>
      </c>
      <c r="F468" s="74">
        <v>44348</v>
      </c>
      <c r="G468" s="78">
        <v>738</v>
      </c>
      <c r="H468">
        <v>367</v>
      </c>
    </row>
    <row r="469" spans="2:8" hidden="1" x14ac:dyDescent="0.35">
      <c r="B469" s="74">
        <v>44348</v>
      </c>
      <c r="C469">
        <v>105</v>
      </c>
      <c r="D469" s="75">
        <v>30</v>
      </c>
      <c r="E469" s="74">
        <v>44348</v>
      </c>
      <c r="F469" s="74">
        <v>44378</v>
      </c>
      <c r="G469" s="78">
        <v>738</v>
      </c>
      <c r="H469">
        <v>367</v>
      </c>
    </row>
    <row r="470" spans="2:8" hidden="1" x14ac:dyDescent="0.35">
      <c r="B470" s="74">
        <v>44378</v>
      </c>
      <c r="C470">
        <v>106</v>
      </c>
      <c r="D470" s="75">
        <v>31</v>
      </c>
      <c r="E470" s="74">
        <v>44378</v>
      </c>
      <c r="F470" s="74">
        <v>44409</v>
      </c>
      <c r="G470" s="78">
        <v>738</v>
      </c>
      <c r="H470">
        <v>397</v>
      </c>
    </row>
    <row r="471" spans="2:8" hidden="1" x14ac:dyDescent="0.35">
      <c r="B471" s="74">
        <v>44409</v>
      </c>
      <c r="C471">
        <v>107</v>
      </c>
      <c r="D471" s="75">
        <v>31</v>
      </c>
      <c r="E471" s="74">
        <v>44409</v>
      </c>
      <c r="F471" s="74">
        <v>44440</v>
      </c>
      <c r="G471" s="78">
        <v>738</v>
      </c>
      <c r="H471">
        <v>397</v>
      </c>
    </row>
    <row r="472" spans="2:8" hidden="1" x14ac:dyDescent="0.35">
      <c r="B472" s="74">
        <v>44440</v>
      </c>
      <c r="C472">
        <v>108</v>
      </c>
      <c r="D472" s="75">
        <v>30</v>
      </c>
      <c r="E472" s="74">
        <v>44440</v>
      </c>
      <c r="F472" s="74">
        <v>44470</v>
      </c>
      <c r="G472" s="78">
        <v>738</v>
      </c>
      <c r="H472">
        <v>397</v>
      </c>
    </row>
    <row r="473" spans="2:8" hidden="1" x14ac:dyDescent="0.35">
      <c r="B473" s="74">
        <v>44470</v>
      </c>
      <c r="C473">
        <v>109</v>
      </c>
      <c r="D473" s="75">
        <v>31</v>
      </c>
      <c r="E473" s="74">
        <v>44470</v>
      </c>
      <c r="F473" s="74">
        <v>44501</v>
      </c>
      <c r="G473" s="78">
        <v>738</v>
      </c>
      <c r="H473">
        <v>434</v>
      </c>
    </row>
    <row r="474" spans="2:8" hidden="1" x14ac:dyDescent="0.35">
      <c r="B474" s="74">
        <v>44501</v>
      </c>
      <c r="C474">
        <v>110</v>
      </c>
      <c r="D474" s="75">
        <v>30</v>
      </c>
      <c r="E474" s="74">
        <v>44501</v>
      </c>
      <c r="F474" s="74">
        <v>44531</v>
      </c>
      <c r="G474" s="78">
        <v>738</v>
      </c>
      <c r="H474">
        <v>434</v>
      </c>
    </row>
    <row r="475" spans="2:8" hidden="1" x14ac:dyDescent="0.35">
      <c r="B475" s="74">
        <v>44531</v>
      </c>
      <c r="C475">
        <v>111</v>
      </c>
      <c r="D475" s="75">
        <v>31</v>
      </c>
      <c r="E475" s="74">
        <v>44531</v>
      </c>
      <c r="F475" s="74">
        <v>44562</v>
      </c>
      <c r="G475" s="78">
        <v>738</v>
      </c>
      <c r="H475">
        <v>434</v>
      </c>
    </row>
    <row r="476" spans="2:8" hidden="1" x14ac:dyDescent="0.35">
      <c r="B476" s="74">
        <v>44562</v>
      </c>
      <c r="C476">
        <v>112</v>
      </c>
      <c r="D476" s="75">
        <v>31</v>
      </c>
      <c r="E476" s="74">
        <v>44562</v>
      </c>
      <c r="F476" s="74">
        <v>44593</v>
      </c>
      <c r="G476" s="78">
        <v>738</v>
      </c>
      <c r="H476">
        <v>471</v>
      </c>
    </row>
    <row r="477" spans="2:8" hidden="1" x14ac:dyDescent="0.35">
      <c r="B477" s="74">
        <v>44593</v>
      </c>
      <c r="C477">
        <v>113</v>
      </c>
      <c r="D477" s="75">
        <v>28</v>
      </c>
      <c r="E477" s="74">
        <v>44593</v>
      </c>
      <c r="F477" s="74">
        <v>44621</v>
      </c>
      <c r="G477" s="78">
        <v>738</v>
      </c>
      <c r="H477">
        <v>471</v>
      </c>
    </row>
    <row r="478" spans="2:8" hidden="1" x14ac:dyDescent="0.35">
      <c r="B478" s="74">
        <v>44621</v>
      </c>
      <c r="C478">
        <v>114</v>
      </c>
      <c r="D478" s="75">
        <v>31</v>
      </c>
      <c r="E478" s="74">
        <v>44621</v>
      </c>
      <c r="F478" s="74">
        <v>44652</v>
      </c>
      <c r="G478" s="78">
        <v>738</v>
      </c>
      <c r="H478">
        <v>471</v>
      </c>
    </row>
    <row r="479" spans="2:8" hidden="1" x14ac:dyDescent="0.35">
      <c r="B479" s="74">
        <v>44652</v>
      </c>
      <c r="C479">
        <v>115</v>
      </c>
      <c r="D479" s="75">
        <v>30</v>
      </c>
      <c r="E479" s="74">
        <v>44652</v>
      </c>
      <c r="F479" s="74">
        <v>44682</v>
      </c>
      <c r="G479" s="78">
        <v>738</v>
      </c>
      <c r="H479">
        <v>472</v>
      </c>
    </row>
    <row r="480" spans="2:8" hidden="1" x14ac:dyDescent="0.35">
      <c r="B480" s="74">
        <v>44682</v>
      </c>
      <c r="C480">
        <v>116</v>
      </c>
      <c r="D480" s="75">
        <v>31</v>
      </c>
      <c r="E480" s="74">
        <v>44682</v>
      </c>
      <c r="F480" s="74">
        <v>44713</v>
      </c>
      <c r="G480" s="78">
        <v>738</v>
      </c>
      <c r="H480">
        <v>472</v>
      </c>
    </row>
    <row r="481" spans="2:8" hidden="1" x14ac:dyDescent="0.35">
      <c r="B481" s="74">
        <v>44713</v>
      </c>
      <c r="C481">
        <v>117</v>
      </c>
      <c r="D481" s="75">
        <v>30</v>
      </c>
      <c r="E481" s="74">
        <v>44713</v>
      </c>
      <c r="F481" s="74">
        <v>44743</v>
      </c>
      <c r="G481" s="78">
        <v>738</v>
      </c>
      <c r="H481">
        <v>472</v>
      </c>
    </row>
    <row r="482" spans="2:8" hidden="1" x14ac:dyDescent="0.35">
      <c r="B482" s="74">
        <v>44743</v>
      </c>
      <c r="C482">
        <v>118</v>
      </c>
      <c r="D482" s="75">
        <v>31</v>
      </c>
      <c r="E482" s="74">
        <v>44743</v>
      </c>
      <c r="F482" s="74">
        <v>44774</v>
      </c>
      <c r="G482" s="78">
        <v>738</v>
      </c>
      <c r="H482">
        <v>526</v>
      </c>
    </row>
    <row r="483" spans="2:8" hidden="1" x14ac:dyDescent="0.35">
      <c r="B483" s="74">
        <v>44774</v>
      </c>
      <c r="C483">
        <v>119</v>
      </c>
      <c r="D483" s="75">
        <v>31</v>
      </c>
      <c r="E483" s="74">
        <v>44774</v>
      </c>
      <c r="F483" s="74">
        <v>44805</v>
      </c>
      <c r="G483" s="78">
        <v>738</v>
      </c>
      <c r="H483">
        <v>526</v>
      </c>
    </row>
    <row r="484" spans="2:8" hidden="1" x14ac:dyDescent="0.35">
      <c r="B484" s="74">
        <v>44805</v>
      </c>
      <c r="C484">
        <v>120</v>
      </c>
      <c r="D484" s="75">
        <v>30</v>
      </c>
      <c r="E484" s="74">
        <v>44805</v>
      </c>
      <c r="F484" s="74">
        <v>44835</v>
      </c>
      <c r="G484" s="78">
        <v>738</v>
      </c>
      <c r="H484">
        <v>526</v>
      </c>
    </row>
    <row r="485" spans="2:8" hidden="1" x14ac:dyDescent="0.35">
      <c r="B485" s="74">
        <v>44835</v>
      </c>
      <c r="C485">
        <v>121</v>
      </c>
      <c r="D485" s="75">
        <v>31</v>
      </c>
      <c r="E485" s="74">
        <v>44835</v>
      </c>
      <c r="F485" s="74">
        <v>44866</v>
      </c>
      <c r="G485">
        <v>556</v>
      </c>
      <c r="H485">
        <v>7.44</v>
      </c>
    </row>
    <row r="486" spans="2:8" hidden="1" x14ac:dyDescent="0.35">
      <c r="B486" s="74">
        <v>44866</v>
      </c>
      <c r="C486">
        <v>122</v>
      </c>
      <c r="D486" s="75">
        <v>30</v>
      </c>
      <c r="E486" s="74">
        <v>44866</v>
      </c>
      <c r="F486" s="74">
        <v>44896</v>
      </c>
      <c r="G486">
        <v>556</v>
      </c>
      <c r="H486">
        <v>7.44</v>
      </c>
    </row>
    <row r="487" spans="2:8" hidden="1" x14ac:dyDescent="0.35">
      <c r="B487" s="74">
        <v>44896</v>
      </c>
      <c r="C487">
        <v>123</v>
      </c>
      <c r="D487" s="75">
        <v>31</v>
      </c>
      <c r="E487" s="74">
        <v>44896</v>
      </c>
      <c r="F487" s="74">
        <v>44927</v>
      </c>
      <c r="G487">
        <v>556</v>
      </c>
      <c r="H487">
        <v>7.44</v>
      </c>
    </row>
    <row r="488" spans="2:8" hidden="1" x14ac:dyDescent="0.35">
      <c r="B488" s="74">
        <v>44927</v>
      </c>
      <c r="C488">
        <v>124</v>
      </c>
      <c r="D488" s="75">
        <v>31</v>
      </c>
      <c r="E488" s="74">
        <v>44927</v>
      </c>
      <c r="F488" s="74">
        <v>44958</v>
      </c>
      <c r="G488">
        <v>588</v>
      </c>
      <c r="H488">
        <v>9.4</v>
      </c>
    </row>
    <row r="489" spans="2:8" hidden="1" x14ac:dyDescent="0.35">
      <c r="B489" s="74">
        <v>44958</v>
      </c>
      <c r="C489">
        <v>125</v>
      </c>
      <c r="D489" s="75">
        <v>28</v>
      </c>
      <c r="E489" s="74">
        <v>44958</v>
      </c>
      <c r="F489" s="74">
        <v>44986</v>
      </c>
      <c r="G489">
        <v>588</v>
      </c>
      <c r="H489">
        <v>9.4</v>
      </c>
    </row>
    <row r="490" spans="2:8" hidden="1" x14ac:dyDescent="0.35">
      <c r="B490" s="74">
        <v>44986</v>
      </c>
      <c r="C490">
        <v>126</v>
      </c>
      <c r="D490" s="75">
        <v>31</v>
      </c>
      <c r="E490" s="74">
        <v>44986</v>
      </c>
      <c r="F490" s="74">
        <v>45017</v>
      </c>
      <c r="G490">
        <v>588</v>
      </c>
      <c r="H490">
        <v>9.4</v>
      </c>
    </row>
    <row r="491" spans="2:8" hidden="1" x14ac:dyDescent="0.35">
      <c r="B491" s="74">
        <v>45017</v>
      </c>
      <c r="C491">
        <v>127</v>
      </c>
      <c r="D491" s="75">
        <v>30</v>
      </c>
      <c r="E491" s="74">
        <v>45017</v>
      </c>
      <c r="F491" s="74">
        <v>45047</v>
      </c>
      <c r="G491">
        <v>596</v>
      </c>
      <c r="H491">
        <v>9.9</v>
      </c>
    </row>
    <row r="492" spans="2:8" hidden="1" x14ac:dyDescent="0.35">
      <c r="B492" s="74">
        <v>45047</v>
      </c>
      <c r="C492">
        <v>128</v>
      </c>
      <c r="D492" s="75">
        <v>31</v>
      </c>
      <c r="E492" s="74">
        <v>45047</v>
      </c>
      <c r="F492" s="74">
        <v>45078</v>
      </c>
      <c r="G492">
        <v>596</v>
      </c>
      <c r="H492">
        <v>9.9</v>
      </c>
    </row>
    <row r="493" spans="2:8" hidden="1" x14ac:dyDescent="0.35">
      <c r="B493" s="74">
        <v>45078</v>
      </c>
      <c r="C493">
        <v>129</v>
      </c>
      <c r="D493" s="75">
        <v>30</v>
      </c>
      <c r="E493" s="74">
        <v>45078</v>
      </c>
      <c r="F493" s="74">
        <v>45108</v>
      </c>
      <c r="G493">
        <v>596</v>
      </c>
      <c r="H493">
        <v>9.9</v>
      </c>
    </row>
    <row r="494" spans="2:8" hidden="1" x14ac:dyDescent="0.35">
      <c r="B494" s="74">
        <v>45108</v>
      </c>
      <c r="C494">
        <v>130</v>
      </c>
      <c r="D494" s="75">
        <v>31</v>
      </c>
      <c r="E494" s="74">
        <v>45108</v>
      </c>
      <c r="F494" s="74">
        <v>45139</v>
      </c>
      <c r="G494">
        <v>632</v>
      </c>
      <c r="H494">
        <v>12.07</v>
      </c>
    </row>
    <row r="495" spans="2:8" hidden="1" x14ac:dyDescent="0.35">
      <c r="B495" s="74">
        <v>45139</v>
      </c>
      <c r="C495">
        <v>131</v>
      </c>
      <c r="D495" s="75">
        <v>31</v>
      </c>
      <c r="E495" s="74">
        <v>45139</v>
      </c>
      <c r="F495" s="74">
        <v>45170</v>
      </c>
      <c r="G495">
        <v>632</v>
      </c>
      <c r="H495">
        <v>12.07</v>
      </c>
    </row>
    <row r="496" spans="2:8" hidden="1" x14ac:dyDescent="0.35">
      <c r="B496" s="74">
        <v>45170</v>
      </c>
      <c r="C496">
        <v>132</v>
      </c>
      <c r="D496" s="75">
        <v>30</v>
      </c>
      <c r="E496" s="74">
        <v>45170</v>
      </c>
      <c r="F496" s="74">
        <v>45200</v>
      </c>
      <c r="G496">
        <v>632</v>
      </c>
      <c r="H496">
        <v>12.07</v>
      </c>
    </row>
    <row r="497" spans="2:8" hidden="1" x14ac:dyDescent="0.35">
      <c r="B497" s="74">
        <v>45200</v>
      </c>
      <c r="C497">
        <v>133</v>
      </c>
      <c r="D497" s="75">
        <v>31</v>
      </c>
      <c r="E497" s="74">
        <v>45200</v>
      </c>
      <c r="F497" s="74">
        <v>45231</v>
      </c>
      <c r="G497">
        <v>693</v>
      </c>
      <c r="H497">
        <v>15.77</v>
      </c>
    </row>
    <row r="498" spans="2:8" hidden="1" x14ac:dyDescent="0.35">
      <c r="B498" s="74">
        <v>45231</v>
      </c>
      <c r="C498">
        <v>134</v>
      </c>
      <c r="D498" s="75">
        <v>30</v>
      </c>
      <c r="E498" s="74">
        <v>45231</v>
      </c>
      <c r="F498" s="74">
        <v>45261</v>
      </c>
      <c r="G498">
        <v>693</v>
      </c>
      <c r="H498">
        <v>15.77</v>
      </c>
    </row>
    <row r="499" spans="2:8" hidden="1" x14ac:dyDescent="0.35">
      <c r="B499" s="74">
        <v>45261</v>
      </c>
      <c r="C499">
        <v>135</v>
      </c>
      <c r="D499" s="75">
        <v>31</v>
      </c>
      <c r="E499" s="74">
        <v>45261</v>
      </c>
      <c r="F499" s="74">
        <v>45292</v>
      </c>
      <c r="G499">
        <v>693</v>
      </c>
      <c r="H499">
        <v>15.77</v>
      </c>
    </row>
    <row r="500" spans="2:8" hidden="1" x14ac:dyDescent="0.35">
      <c r="B500" s="74">
        <v>45292</v>
      </c>
      <c r="C500">
        <v>136</v>
      </c>
      <c r="D500" s="75">
        <v>31</v>
      </c>
      <c r="E500" s="74">
        <v>45292</v>
      </c>
      <c r="F500" s="74">
        <v>45323</v>
      </c>
      <c r="G500">
        <v>693</v>
      </c>
      <c r="H500">
        <v>15.73</v>
      </c>
    </row>
    <row r="501" spans="2:8" hidden="1" x14ac:dyDescent="0.35">
      <c r="B501" s="74">
        <v>45323</v>
      </c>
      <c r="C501">
        <v>137</v>
      </c>
      <c r="D501" s="76">
        <v>29</v>
      </c>
      <c r="E501" s="74">
        <v>45323</v>
      </c>
      <c r="F501" s="74">
        <v>45352</v>
      </c>
      <c r="G501">
        <v>693</v>
      </c>
      <c r="H501">
        <v>15.73</v>
      </c>
    </row>
    <row r="502" spans="2:8" hidden="1" x14ac:dyDescent="0.35">
      <c r="B502" s="74">
        <v>45352</v>
      </c>
      <c r="C502">
        <v>138</v>
      </c>
      <c r="D502" s="75">
        <v>31</v>
      </c>
      <c r="E502" s="74">
        <v>45352</v>
      </c>
      <c r="F502" s="74">
        <v>45383</v>
      </c>
      <c r="G502">
        <v>693</v>
      </c>
      <c r="H502">
        <v>15.73</v>
      </c>
    </row>
    <row r="503" spans="2:8" hidden="1" x14ac:dyDescent="0.35">
      <c r="B503" s="74">
        <v>45383</v>
      </c>
      <c r="C503">
        <v>139</v>
      </c>
      <c r="D503" s="75">
        <v>30</v>
      </c>
      <c r="E503" s="74">
        <v>45383</v>
      </c>
      <c r="F503" s="74">
        <v>45413</v>
      </c>
      <c r="G503">
        <v>693</v>
      </c>
      <c r="H503">
        <v>15.97</v>
      </c>
    </row>
    <row r="504" spans="2:8" hidden="1" x14ac:dyDescent="0.35">
      <c r="B504" s="74">
        <v>45413</v>
      </c>
      <c r="C504">
        <v>140</v>
      </c>
      <c r="D504" s="75">
        <v>31</v>
      </c>
      <c r="E504" s="74">
        <v>45413</v>
      </c>
      <c r="F504" s="74">
        <v>45444</v>
      </c>
      <c r="G504">
        <v>693</v>
      </c>
      <c r="H504">
        <v>15.97</v>
      </c>
    </row>
    <row r="505" spans="2:8" hidden="1" x14ac:dyDescent="0.35">
      <c r="B505" s="74">
        <v>45444</v>
      </c>
      <c r="C505">
        <v>141</v>
      </c>
      <c r="D505" s="75">
        <v>30</v>
      </c>
      <c r="E505" s="74">
        <v>45444</v>
      </c>
      <c r="F505" s="74">
        <v>45474</v>
      </c>
      <c r="G505">
        <v>693</v>
      </c>
      <c r="H505">
        <v>15.97</v>
      </c>
    </row>
    <row r="506" spans="2:8" hidden="1" x14ac:dyDescent="0.35">
      <c r="B506" s="74">
        <v>45474</v>
      </c>
      <c r="C506">
        <v>142</v>
      </c>
      <c r="D506" s="75">
        <v>31</v>
      </c>
      <c r="E506" s="74">
        <v>45474</v>
      </c>
      <c r="F506" s="74">
        <v>45505</v>
      </c>
      <c r="G506">
        <v>693</v>
      </c>
      <c r="H506">
        <v>17.2</v>
      </c>
    </row>
    <row r="507" spans="2:8" hidden="1" x14ac:dyDescent="0.35">
      <c r="B507" s="74">
        <v>45505</v>
      </c>
      <c r="C507">
        <v>143</v>
      </c>
      <c r="D507" s="75">
        <v>31</v>
      </c>
      <c r="E507" s="74">
        <v>45505</v>
      </c>
      <c r="F507" s="74">
        <v>45536</v>
      </c>
      <c r="G507">
        <v>693</v>
      </c>
      <c r="H507">
        <v>17.2</v>
      </c>
    </row>
    <row r="508" spans="2:8" hidden="1" x14ac:dyDescent="0.35">
      <c r="B508" s="74">
        <v>45536</v>
      </c>
      <c r="C508">
        <v>144</v>
      </c>
      <c r="D508" s="75">
        <v>30</v>
      </c>
      <c r="E508" s="74">
        <v>45536</v>
      </c>
      <c r="F508" s="74">
        <v>45566</v>
      </c>
      <c r="G508">
        <v>693</v>
      </c>
      <c r="H508">
        <v>17.2</v>
      </c>
    </row>
    <row r="509" spans="2:8" hidden="1" x14ac:dyDescent="0.35">
      <c r="B509" s="74">
        <v>45566</v>
      </c>
      <c r="C509">
        <v>145</v>
      </c>
      <c r="D509" s="75">
        <v>31</v>
      </c>
      <c r="E509" s="74">
        <v>45566</v>
      </c>
      <c r="F509" s="74">
        <v>45597</v>
      </c>
      <c r="G509">
        <v>693</v>
      </c>
      <c r="H509">
        <v>19.829999999999998</v>
      </c>
    </row>
    <row r="510" spans="2:8" hidden="1" x14ac:dyDescent="0.35">
      <c r="B510" s="74">
        <v>45597</v>
      </c>
      <c r="C510">
        <v>146</v>
      </c>
      <c r="D510" s="75">
        <v>30</v>
      </c>
      <c r="E510" s="74">
        <v>45597</v>
      </c>
      <c r="F510" s="74">
        <v>45627</v>
      </c>
      <c r="G510">
        <v>693</v>
      </c>
      <c r="H510">
        <v>19.829999999999998</v>
      </c>
    </row>
    <row r="511" spans="2:8" hidden="1" x14ac:dyDescent="0.35">
      <c r="B511" s="74">
        <v>45627</v>
      </c>
      <c r="C511">
        <v>147</v>
      </c>
      <c r="D511" s="75">
        <v>31</v>
      </c>
      <c r="E511" s="74">
        <v>45627</v>
      </c>
      <c r="F511" s="74">
        <v>45658</v>
      </c>
      <c r="G511">
        <v>693</v>
      </c>
      <c r="H511">
        <v>19.829999999999998</v>
      </c>
    </row>
    <row r="512" spans="2:8" hidden="1" x14ac:dyDescent="0.35">
      <c r="B512" s="74">
        <v>45658</v>
      </c>
      <c r="C512">
        <v>148</v>
      </c>
      <c r="D512" s="75">
        <v>31</v>
      </c>
      <c r="E512" s="74">
        <v>45658</v>
      </c>
      <c r="F512" s="74">
        <v>45689</v>
      </c>
      <c r="G512">
        <v>693</v>
      </c>
      <c r="H512">
        <v>19.829999999999998</v>
      </c>
    </row>
    <row r="513" spans="2:8" hidden="1" x14ac:dyDescent="0.35">
      <c r="B513" s="74">
        <v>45689</v>
      </c>
      <c r="C513">
        <v>149</v>
      </c>
      <c r="D513" s="75">
        <v>28</v>
      </c>
      <c r="E513" s="74">
        <v>45689</v>
      </c>
      <c r="F513" s="74">
        <v>45717</v>
      </c>
      <c r="G513">
        <v>693</v>
      </c>
      <c r="H513">
        <v>19.829999999999998</v>
      </c>
    </row>
    <row r="514" spans="2:8" hidden="1" x14ac:dyDescent="0.35">
      <c r="B514" s="74">
        <v>45717</v>
      </c>
      <c r="C514">
        <v>150</v>
      </c>
      <c r="D514" s="75">
        <v>31</v>
      </c>
      <c r="E514" s="74">
        <v>45717</v>
      </c>
      <c r="F514" s="74">
        <v>45748</v>
      </c>
      <c r="G514">
        <v>693</v>
      </c>
      <c r="H514">
        <v>19.829999999999998</v>
      </c>
    </row>
    <row r="515" spans="2:8" hidden="1" x14ac:dyDescent="0.35">
      <c r="B515" s="74">
        <v>45748</v>
      </c>
      <c r="C515">
        <v>151</v>
      </c>
      <c r="D515" s="75">
        <v>30</v>
      </c>
      <c r="E515" s="74">
        <v>45748</v>
      </c>
      <c r="F515" s="74">
        <v>45778</v>
      </c>
      <c r="G515">
        <v>693</v>
      </c>
      <c r="H515">
        <v>19.829999999999998</v>
      </c>
    </row>
    <row r="516" spans="2:8" hidden="1" x14ac:dyDescent="0.35">
      <c r="B516" s="74">
        <v>45778</v>
      </c>
      <c r="C516">
        <v>152</v>
      </c>
      <c r="D516" s="75">
        <v>31</v>
      </c>
      <c r="E516" s="74">
        <v>45778</v>
      </c>
      <c r="F516" s="74">
        <v>45809</v>
      </c>
      <c r="G516">
        <v>693</v>
      </c>
      <c r="H516">
        <v>19.829999999999998</v>
      </c>
    </row>
    <row r="517" spans="2:8" hidden="1" x14ac:dyDescent="0.35">
      <c r="B517" s="74">
        <v>45809</v>
      </c>
      <c r="C517">
        <v>153</v>
      </c>
      <c r="D517" s="75">
        <v>30</v>
      </c>
      <c r="E517" s="74">
        <v>45809</v>
      </c>
      <c r="F517" s="74">
        <v>45839</v>
      </c>
      <c r="G517">
        <v>693</v>
      </c>
      <c r="H517">
        <v>19.829999999999998</v>
      </c>
    </row>
    <row r="518" spans="2:8" hidden="1" x14ac:dyDescent="0.35">
      <c r="B518" s="74">
        <v>45839</v>
      </c>
      <c r="C518">
        <v>154</v>
      </c>
      <c r="D518" s="75">
        <v>31</v>
      </c>
      <c r="E518" s="74">
        <v>45839</v>
      </c>
      <c r="F518" s="74">
        <v>45870</v>
      </c>
      <c r="G518">
        <v>693</v>
      </c>
      <c r="H518">
        <v>19.829999999999998</v>
      </c>
    </row>
    <row r="519" spans="2:8" hidden="1" x14ac:dyDescent="0.35">
      <c r="B519" s="74">
        <v>45870</v>
      </c>
      <c r="C519">
        <v>155</v>
      </c>
      <c r="D519" s="75">
        <v>31</v>
      </c>
      <c r="E519" s="74">
        <v>45870</v>
      </c>
      <c r="F519" s="74">
        <v>45901</v>
      </c>
      <c r="G519">
        <v>693</v>
      </c>
      <c r="H519">
        <v>19.829999999999998</v>
      </c>
    </row>
    <row r="520" spans="2:8" hidden="1" x14ac:dyDescent="0.35">
      <c r="B520" s="74">
        <v>45901</v>
      </c>
      <c r="C520">
        <v>156</v>
      </c>
      <c r="D520" s="75">
        <v>30</v>
      </c>
      <c r="E520" s="74">
        <v>45901</v>
      </c>
      <c r="F520" s="74">
        <v>45931</v>
      </c>
      <c r="G520">
        <v>693</v>
      </c>
      <c r="H520">
        <v>19.829999999999998</v>
      </c>
    </row>
    <row r="521" spans="2:8" hidden="1" x14ac:dyDescent="0.35">
      <c r="B521" s="74">
        <v>45931</v>
      </c>
      <c r="C521">
        <v>157</v>
      </c>
      <c r="D521" s="75">
        <v>31</v>
      </c>
      <c r="E521" s="74">
        <v>45931</v>
      </c>
      <c r="F521" s="74">
        <v>45962</v>
      </c>
      <c r="G521">
        <v>693</v>
      </c>
      <c r="H521">
        <v>19.829999999999998</v>
      </c>
    </row>
    <row r="522" spans="2:8" hidden="1" x14ac:dyDescent="0.35">
      <c r="B522" s="74">
        <v>45962</v>
      </c>
      <c r="C522">
        <v>158</v>
      </c>
      <c r="D522" s="75">
        <v>30</v>
      </c>
      <c r="E522" s="74">
        <v>45962</v>
      </c>
      <c r="F522" s="74">
        <v>45992</v>
      </c>
      <c r="G522">
        <v>693</v>
      </c>
      <c r="H522">
        <v>19.829999999999998</v>
      </c>
    </row>
    <row r="523" spans="2:8" hidden="1" x14ac:dyDescent="0.35">
      <c r="B523" s="74">
        <v>45992</v>
      </c>
      <c r="C523">
        <v>159</v>
      </c>
      <c r="D523" s="75">
        <v>31</v>
      </c>
      <c r="E523" s="74">
        <v>45992</v>
      </c>
      <c r="F523" s="74">
        <v>46023</v>
      </c>
      <c r="G523">
        <v>693</v>
      </c>
      <c r="H523">
        <v>19.829999999999998</v>
      </c>
    </row>
    <row r="524" spans="2:8" hidden="1" x14ac:dyDescent="0.35">
      <c r="B524" s="74">
        <v>46023</v>
      </c>
      <c r="C524">
        <v>160</v>
      </c>
      <c r="D524" s="75">
        <v>31</v>
      </c>
      <c r="E524" s="74">
        <v>46023</v>
      </c>
      <c r="F524" s="74">
        <v>46054</v>
      </c>
      <c r="H524">
        <v>19.829999999999998</v>
      </c>
    </row>
    <row r="525" spans="2:8" hidden="1" x14ac:dyDescent="0.35">
      <c r="B525" s="74">
        <v>46054</v>
      </c>
      <c r="C525">
        <v>161</v>
      </c>
      <c r="D525" s="75">
        <v>28</v>
      </c>
      <c r="E525" s="74">
        <v>46054</v>
      </c>
      <c r="F525" s="74">
        <v>46082</v>
      </c>
      <c r="H525">
        <v>19.829999999999998</v>
      </c>
    </row>
    <row r="526" spans="2:8" hidden="1" x14ac:dyDescent="0.35">
      <c r="B526" s="74">
        <v>46082</v>
      </c>
      <c r="C526">
        <v>162</v>
      </c>
      <c r="D526" s="75">
        <v>31</v>
      </c>
      <c r="E526" s="74">
        <v>46082</v>
      </c>
      <c r="F526" s="74">
        <v>46113</v>
      </c>
      <c r="H526">
        <v>19.829999999999998</v>
      </c>
    </row>
    <row r="527" spans="2:8" hidden="1" x14ac:dyDescent="0.35">
      <c r="B527" s="74">
        <v>46113</v>
      </c>
      <c r="C527">
        <v>163</v>
      </c>
      <c r="D527" s="75">
        <v>30</v>
      </c>
      <c r="E527" s="74">
        <v>46113</v>
      </c>
      <c r="F527" s="74">
        <v>46143</v>
      </c>
      <c r="H527">
        <v>19.829999999999998</v>
      </c>
    </row>
    <row r="528" spans="2:8" hidden="1" x14ac:dyDescent="0.35">
      <c r="B528" s="74">
        <v>46143</v>
      </c>
      <c r="C528">
        <v>164</v>
      </c>
      <c r="D528" s="75">
        <v>31</v>
      </c>
      <c r="E528" s="74">
        <v>46143</v>
      </c>
      <c r="F528" s="74">
        <v>46174</v>
      </c>
      <c r="H528">
        <v>19.829999999999998</v>
      </c>
    </row>
    <row r="529" spans="2:8" hidden="1" x14ac:dyDescent="0.35">
      <c r="B529" s="74">
        <v>46174</v>
      </c>
      <c r="C529">
        <v>165</v>
      </c>
      <c r="D529" s="75">
        <v>30</v>
      </c>
      <c r="E529" s="74">
        <v>46174</v>
      </c>
      <c r="F529" s="74">
        <v>46204</v>
      </c>
      <c r="H529">
        <v>19.829999999999998</v>
      </c>
    </row>
    <row r="530" spans="2:8" hidden="1" x14ac:dyDescent="0.35">
      <c r="B530" s="74">
        <v>46204</v>
      </c>
      <c r="C530">
        <v>166</v>
      </c>
      <c r="D530" s="75">
        <v>31</v>
      </c>
      <c r="E530" s="74">
        <v>46204</v>
      </c>
      <c r="F530" s="74">
        <v>46235</v>
      </c>
      <c r="H530">
        <v>19.829999999999998</v>
      </c>
    </row>
    <row r="531" spans="2:8" hidden="1" x14ac:dyDescent="0.35">
      <c r="B531" s="74">
        <v>46235</v>
      </c>
      <c r="C531">
        <v>167</v>
      </c>
      <c r="D531" s="75">
        <v>31</v>
      </c>
      <c r="E531" s="74">
        <v>46235</v>
      </c>
      <c r="F531" s="74">
        <v>46266</v>
      </c>
      <c r="H531">
        <v>19.829999999999998</v>
      </c>
    </row>
    <row r="532" spans="2:8" hidden="1" x14ac:dyDescent="0.35">
      <c r="B532" s="74">
        <v>46266</v>
      </c>
      <c r="C532">
        <v>168</v>
      </c>
      <c r="D532" s="75">
        <v>30</v>
      </c>
      <c r="E532" s="74">
        <v>46266</v>
      </c>
      <c r="F532" s="74">
        <v>46296</v>
      </c>
      <c r="H532">
        <v>19.829999999999998</v>
      </c>
    </row>
    <row r="533" spans="2:8" hidden="1" x14ac:dyDescent="0.35">
      <c r="B533" s="74">
        <v>46296</v>
      </c>
      <c r="C533">
        <v>169</v>
      </c>
      <c r="D533" s="75">
        <v>31</v>
      </c>
      <c r="E533" s="74">
        <v>46296</v>
      </c>
      <c r="F533" s="74">
        <v>46327</v>
      </c>
      <c r="H533">
        <v>19.829999999999998</v>
      </c>
    </row>
    <row r="534" spans="2:8" hidden="1" x14ac:dyDescent="0.35">
      <c r="B534" s="74">
        <v>46327</v>
      </c>
      <c r="C534">
        <v>170</v>
      </c>
      <c r="D534" s="75">
        <v>30</v>
      </c>
      <c r="E534" s="74">
        <v>46327</v>
      </c>
      <c r="F534" s="74">
        <v>46357</v>
      </c>
      <c r="H534">
        <v>19.829999999999998</v>
      </c>
    </row>
    <row r="535" spans="2:8" hidden="1" x14ac:dyDescent="0.35">
      <c r="B535" s="74">
        <v>46357</v>
      </c>
      <c r="C535">
        <v>171</v>
      </c>
      <c r="D535" s="75">
        <v>31</v>
      </c>
      <c r="E535" s="74">
        <v>46357</v>
      </c>
      <c r="F535" s="74">
        <v>46388</v>
      </c>
      <c r="H535">
        <v>19.829999999999998</v>
      </c>
    </row>
    <row r="536" spans="2:8" hidden="1" x14ac:dyDescent="0.35">
      <c r="B536" s="74">
        <v>46388</v>
      </c>
      <c r="C536">
        <v>172</v>
      </c>
      <c r="D536" s="75">
        <v>31</v>
      </c>
      <c r="E536" s="74">
        <v>46388</v>
      </c>
      <c r="F536" s="74">
        <v>46419</v>
      </c>
      <c r="H536">
        <v>19.829999999999998</v>
      </c>
    </row>
    <row r="537" spans="2:8" hidden="1" x14ac:dyDescent="0.35">
      <c r="B537" s="74">
        <v>46419</v>
      </c>
      <c r="C537">
        <v>173</v>
      </c>
      <c r="D537" s="75">
        <v>28</v>
      </c>
      <c r="E537" s="74">
        <v>46419</v>
      </c>
      <c r="F537" s="74">
        <v>46447</v>
      </c>
      <c r="H537">
        <v>19.829999999999998</v>
      </c>
    </row>
    <row r="538" spans="2:8" hidden="1" x14ac:dyDescent="0.35">
      <c r="B538" s="74">
        <v>46447</v>
      </c>
      <c r="C538">
        <v>174</v>
      </c>
      <c r="D538" s="75">
        <v>31</v>
      </c>
      <c r="E538" s="74">
        <v>46447</v>
      </c>
      <c r="F538" s="74">
        <v>46478</v>
      </c>
      <c r="H538">
        <v>19.829999999999998</v>
      </c>
    </row>
    <row r="539" spans="2:8" hidden="1" x14ac:dyDescent="0.35">
      <c r="B539" s="74">
        <v>46478</v>
      </c>
      <c r="C539">
        <v>175</v>
      </c>
      <c r="D539" s="75">
        <v>30</v>
      </c>
      <c r="E539" s="74">
        <v>46478</v>
      </c>
      <c r="F539" s="74">
        <v>46508</v>
      </c>
      <c r="H539">
        <v>19.829999999999998</v>
      </c>
    </row>
    <row r="540" spans="2:8" hidden="1" x14ac:dyDescent="0.35">
      <c r="B540" s="74">
        <v>46508</v>
      </c>
      <c r="C540">
        <v>176</v>
      </c>
      <c r="D540" s="75">
        <v>31</v>
      </c>
      <c r="E540" s="74">
        <v>46508</v>
      </c>
      <c r="F540" s="74">
        <v>46539</v>
      </c>
      <c r="H540">
        <v>19.829999999999998</v>
      </c>
    </row>
    <row r="541" spans="2:8" hidden="1" x14ac:dyDescent="0.35">
      <c r="B541" s="74">
        <v>46539</v>
      </c>
      <c r="C541">
        <v>177</v>
      </c>
      <c r="D541" s="75">
        <v>30</v>
      </c>
      <c r="E541" s="74">
        <v>46539</v>
      </c>
      <c r="F541" s="74">
        <v>46569</v>
      </c>
      <c r="H541">
        <v>19.829999999999998</v>
      </c>
    </row>
    <row r="542" spans="2:8" hidden="1" x14ac:dyDescent="0.35">
      <c r="B542" s="74">
        <v>46569</v>
      </c>
      <c r="C542">
        <v>178</v>
      </c>
      <c r="D542" s="75">
        <v>31</v>
      </c>
      <c r="E542" s="74">
        <v>46569</v>
      </c>
      <c r="F542" s="74">
        <v>46600</v>
      </c>
      <c r="H542">
        <v>19.829999999999998</v>
      </c>
    </row>
    <row r="543" spans="2:8" hidden="1" x14ac:dyDescent="0.35">
      <c r="B543" s="74">
        <v>46600</v>
      </c>
      <c r="C543">
        <v>179</v>
      </c>
      <c r="D543" s="75">
        <v>31</v>
      </c>
      <c r="E543" s="74">
        <v>46600</v>
      </c>
      <c r="F543" s="74">
        <v>46631</v>
      </c>
      <c r="H543">
        <v>19.829999999999998</v>
      </c>
    </row>
    <row r="544" spans="2:8" hidden="1" x14ac:dyDescent="0.35">
      <c r="B544" s="74">
        <v>46631</v>
      </c>
      <c r="C544">
        <v>180</v>
      </c>
      <c r="D544" s="75">
        <v>30</v>
      </c>
      <c r="E544" s="74">
        <v>46631</v>
      </c>
      <c r="F544" s="74">
        <v>46661</v>
      </c>
      <c r="H544">
        <v>19.829999999999998</v>
      </c>
    </row>
    <row r="545" spans="2:6" hidden="1" x14ac:dyDescent="0.35">
      <c r="B545" s="74">
        <v>46661</v>
      </c>
      <c r="C545">
        <v>181</v>
      </c>
      <c r="D545" s="75">
        <v>31</v>
      </c>
      <c r="E545" s="74">
        <v>46661</v>
      </c>
      <c r="F545" s="74">
        <v>46692</v>
      </c>
    </row>
  </sheetData>
  <sheetProtection algorithmName="SHA-512" hashValue="hRZgE5YCyRgKEFgwHe3+D1yGJBWeS5Hk2RULm5vhRDjIFII/5rAyOHRGUdV09z9rV1I/GFektBTgU4J74mqo0A==" saltValue="F2jn5F6n1JwoZKDA4R29jw==" spinCount="100000" sheet="1" objects="1" scenarios="1"/>
  <mergeCells count="23">
    <mergeCell ref="L18:M18"/>
    <mergeCell ref="E1:J1"/>
    <mergeCell ref="G3:I3"/>
    <mergeCell ref="E5:J5"/>
    <mergeCell ref="E6:G6"/>
    <mergeCell ref="L6:M6"/>
    <mergeCell ref="E28:G28"/>
    <mergeCell ref="E7:G7"/>
    <mergeCell ref="E8:G8"/>
    <mergeCell ref="E9:G9"/>
    <mergeCell ref="E10:G10"/>
    <mergeCell ref="E12:G12"/>
    <mergeCell ref="E23:G23"/>
    <mergeCell ref="E24:G24"/>
    <mergeCell ref="E25:G25"/>
    <mergeCell ref="E26:G26"/>
    <mergeCell ref="E27:G27"/>
    <mergeCell ref="E31:G31"/>
    <mergeCell ref="E32:F33"/>
    <mergeCell ref="E34:G34"/>
    <mergeCell ref="H34:I34"/>
    <mergeCell ref="E35:G35"/>
    <mergeCell ref="H35:I35"/>
  </mergeCells>
  <dataValidations count="12">
    <dataValidation type="whole" allowBlank="1" showInputMessage="1" showErrorMessage="1" sqref="G17:G22">
      <formula1>0</formula1>
      <formula2>$G$15</formula2>
    </dataValidation>
    <dataValidation type="whole" allowBlank="1" showInputMessage="1" showErrorMessage="1" sqref="F17:F22">
      <formula1>0</formula1>
      <formula2>$F$15</formula2>
    </dataValidation>
    <dataValidation type="list" allowBlank="1" showInputMessage="1" showErrorMessage="1" sqref="J3">
      <formula1>$Y1:$Y2</formula1>
    </dataValidation>
    <dataValidation type="list" allowBlank="1" showInputMessage="1" showErrorMessage="1" sqref="F3">
      <formula1>$AA1:$AA31</formula1>
    </dataValidation>
    <dataValidation type="list" allowBlank="1" showInputMessage="1" showErrorMessage="1" sqref="M20">
      <formula1>$AD1:$AD2</formula1>
    </dataValidation>
    <dataValidation type="list" allowBlank="1" showInputMessage="1" showErrorMessage="1" sqref="M21">
      <formula1>$AC1:$AC6</formula1>
    </dataValidation>
    <dataValidation type="list" allowBlank="1" showInputMessage="1" showErrorMessage="1" sqref="J4">
      <formula1>$AB1:$AB21</formula1>
    </dataValidation>
    <dataValidation type="list" allowBlank="1" showInputMessage="1" showErrorMessage="1" sqref="F2">
      <formula1>$E288:$E347</formula1>
    </dataValidation>
    <dataValidation type="whole" allowBlank="1" showInputMessage="1" showErrorMessage="1" sqref="M9">
      <formula1>0</formula1>
      <formula2>F15</formula2>
    </dataValidation>
    <dataValidation type="whole" allowBlank="1" showInputMessage="1" showErrorMessage="1" sqref="M8">
      <formula1>0</formula1>
      <formula2>F15</formula2>
    </dataValidation>
    <dataValidation type="whole" showInputMessage="1" showErrorMessage="1" sqref="M7">
      <formula1>0</formula1>
      <formula2>F15</formula2>
    </dataValidation>
    <dataValidation type="whole" allowBlank="1" showInputMessage="1" showErrorMessage="1" sqref="M10">
      <formula1>0</formula1>
      <formula2>F15</formula2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2025-05-20T06:02:09Z</dcterms:modified>
</cp:coreProperties>
</file>